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updateLinks="never"/>
  <mc:AlternateContent xmlns:mc="http://schemas.openxmlformats.org/markup-compatibility/2006">
    <mc:Choice Requires="x15">
      <x15ac:absPath xmlns:x15ac="http://schemas.microsoft.com/office/spreadsheetml/2010/11/ac" url="/Users/kimportegies/Dropbox/internetdingetjes/03. Klanten/Moon/Content/tools/"/>
    </mc:Choice>
  </mc:AlternateContent>
  <xr:revisionPtr revIDLastSave="0" documentId="13_ncr:1_{D7B21A3E-3261-4E47-A96C-16ACA61D488B}" xr6:coauthVersionLast="45" xr6:coauthVersionMax="45" xr10:uidLastSave="{00000000-0000-0000-0000-000000000000}"/>
  <bookViews>
    <workbookView xWindow="40" yWindow="460" windowWidth="28760" windowHeight="17140" xr2:uid="{00000000-000D-0000-FFFF-FFFF00000000}"/>
  </bookViews>
  <sheets>
    <sheet name="Input" sheetId="7" r:id="rId1"/>
    <sheet name="HR3Pmatrix" sheetId="5" r:id="rId2"/>
    <sheet name="Kwadranten1" sheetId="12" r:id="rId3"/>
    <sheet name="Kwadranten2" sheetId="15" r:id="rId4"/>
    <sheet name="Kwantitatief" sheetId="4" r:id="rId5"/>
    <sheet name="Team analyse" sheetId="16" r:id="rId6"/>
    <sheet name="KwalitatiefOud" sheetId="3" state="veryHidden" r:id="rId7"/>
    <sheet name="Grafisch" sheetId="13" r:id="rId8"/>
    <sheet name="Tabellen" sheetId="9" state="veryHidden" r:id="rId9"/>
    <sheet name="BASIS" sheetId="8" state="hidden" r:id="rId10"/>
  </sheets>
  <externalReferences>
    <externalReference r:id="rId11"/>
    <externalReference r:id="rId12"/>
  </externalReferences>
  <definedNames>
    <definedName name="_xlnm._FilterDatabase" localSheetId="0" hidden="1">Input!$A$2:$B$69</definedName>
    <definedName name="Contractvorm" localSheetId="5">[1]BASIS!$C$43:$C$44</definedName>
    <definedName name="Contractvorm">[1]BASIS!$C$43:$C$44</definedName>
    <definedName name="Diverse" localSheetId="5">[1]BASIS!$B$5:$B$9</definedName>
    <definedName name="Diverse">[1]BASIS!$B$5:$B$9</definedName>
    <definedName name="Functiegroep">[2]BASIS!$C$46:$C$51</definedName>
    <definedName name="Functies" localSheetId="5">[1]BASIS!$A$43:$A$48</definedName>
    <definedName name="Functies">[1]BASIS!$A$43:$A$48</definedName>
    <definedName name="Fysieke_vitaliteit">[2]BASIS!$G$46:$G$48</definedName>
    <definedName name="GeneriekeFunctie">[2]BASIS!$D$46:$D$55</definedName>
    <definedName name="Geslacht" localSheetId="5">[1]BASIS!$B$24:$B$25</definedName>
    <definedName name="Geslacht">[1]BASIS!$B$24:$B$25</definedName>
    <definedName name="Groeipotentieel" localSheetId="5">[1]BASIS!$B$15:$B$18</definedName>
    <definedName name="Groeipotentieel">[1]BASIS!$B$15:$B$18</definedName>
    <definedName name="Mentale_vitaliteit">[2]BASIS!$K$46:$K$48</definedName>
    <definedName name="OpleidingsNiveau">[2]BASIS!$A$46:$A$52</definedName>
    <definedName name="Sector">[2]BASIS!$E$46:$E$52</definedName>
    <definedName name="Zelforganisatie">[2]BASIS!$J$46:$J$49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5" l="1"/>
  <c r="C9" i="15"/>
  <c r="C8" i="15"/>
  <c r="C7" i="15"/>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D38" i="8"/>
  <c r="C48" i="9"/>
  <c r="D48" i="9"/>
  <c r="C49" i="9"/>
  <c r="D49" i="9"/>
  <c r="C50" i="9"/>
  <c r="D50" i="9"/>
  <c r="C47" i="9"/>
  <c r="D47" i="9"/>
  <c r="D30" i="9"/>
  <c r="C30" i="9"/>
  <c r="C29" i="9"/>
  <c r="D29" i="9"/>
  <c r="C28" i="9"/>
  <c r="D28" i="9"/>
  <c r="C27" i="9"/>
  <c r="D27" i="9"/>
  <c r="L104" i="7"/>
  <c r="D104" i="7"/>
  <c r="L103" i="7"/>
  <c r="D103" i="7"/>
  <c r="L102" i="7"/>
  <c r="D102" i="7"/>
  <c r="L101" i="7"/>
  <c r="D101" i="7"/>
  <c r="L100" i="7"/>
  <c r="D100" i="7"/>
  <c r="L99" i="7"/>
  <c r="D99" i="7"/>
  <c r="L98" i="7"/>
  <c r="D98" i="7"/>
  <c r="L97" i="7"/>
  <c r="D97" i="7"/>
  <c r="L96" i="7"/>
  <c r="D96" i="7"/>
  <c r="L95" i="7"/>
  <c r="D95" i="7"/>
  <c r="L94" i="7"/>
  <c r="D94" i="7"/>
  <c r="L93" i="7"/>
  <c r="D93" i="7"/>
  <c r="L92" i="7"/>
  <c r="D92" i="7"/>
  <c r="L91" i="7"/>
  <c r="D91" i="7"/>
  <c r="L90" i="7"/>
  <c r="D90" i="7"/>
  <c r="L89" i="7"/>
  <c r="D89" i="7"/>
  <c r="L88" i="7"/>
  <c r="D88" i="7"/>
  <c r="L87" i="7"/>
  <c r="D87" i="7"/>
  <c r="L86" i="7"/>
  <c r="D86" i="7"/>
  <c r="L85" i="7"/>
  <c r="D85" i="7"/>
  <c r="L84" i="7"/>
  <c r="D84" i="7"/>
  <c r="L83" i="7"/>
  <c r="D83" i="7"/>
  <c r="L82" i="7"/>
  <c r="D82" i="7"/>
  <c r="L81" i="7"/>
  <c r="D81" i="7"/>
  <c r="L80" i="7"/>
  <c r="D80" i="7"/>
  <c r="L79" i="7"/>
  <c r="D79" i="7"/>
  <c r="L78" i="7"/>
  <c r="D78" i="7"/>
  <c r="L77" i="7"/>
  <c r="D77" i="7"/>
  <c r="L76" i="7"/>
  <c r="D76" i="7"/>
  <c r="L75" i="7"/>
  <c r="D75" i="7"/>
  <c r="L74" i="7"/>
  <c r="D74" i="7"/>
  <c r="L73" i="7"/>
  <c r="D73" i="7"/>
  <c r="L72" i="7"/>
  <c r="D72" i="7"/>
  <c r="L71" i="7"/>
  <c r="D71" i="7"/>
  <c r="L70" i="7"/>
  <c r="D70" i="7"/>
  <c r="L69" i="7"/>
  <c r="D69" i="7"/>
  <c r="L68" i="7"/>
  <c r="D68" i="7"/>
  <c r="L67" i="7"/>
  <c r="D67" i="7"/>
  <c r="L66" i="7"/>
  <c r="D66" i="7"/>
  <c r="L65" i="7"/>
  <c r="D65" i="7"/>
  <c r="L64" i="7"/>
  <c r="D64" i="7"/>
  <c r="L63" i="7"/>
  <c r="D63" i="7"/>
  <c r="L62" i="7"/>
  <c r="D62" i="7"/>
  <c r="L61" i="7"/>
  <c r="D61" i="7"/>
  <c r="L60" i="7"/>
  <c r="D60" i="7"/>
  <c r="L59" i="7"/>
  <c r="D59" i="7"/>
  <c r="L58" i="7"/>
  <c r="D58" i="7"/>
  <c r="L57" i="7"/>
  <c r="D57" i="7"/>
  <c r="L56" i="7"/>
  <c r="D56" i="7"/>
  <c r="L55" i="7"/>
  <c r="D55" i="7"/>
  <c r="L54" i="7"/>
  <c r="D54" i="7"/>
  <c r="L53" i="7"/>
  <c r="D53" i="7"/>
  <c r="L52" i="7"/>
  <c r="D52" i="7"/>
  <c r="L51" i="7"/>
  <c r="D51" i="7"/>
  <c r="L50" i="7"/>
  <c r="D50" i="7"/>
  <c r="L49" i="7"/>
  <c r="D49" i="7"/>
  <c r="L48" i="7"/>
  <c r="D48" i="7"/>
  <c r="L47" i="7"/>
  <c r="D47" i="7"/>
  <c r="L46" i="7"/>
  <c r="D46" i="7"/>
  <c r="L45" i="7"/>
  <c r="D45" i="7"/>
  <c r="L44" i="7"/>
  <c r="D44" i="7"/>
  <c r="L43" i="7"/>
  <c r="D43" i="7"/>
  <c r="L42" i="7"/>
  <c r="D42" i="7"/>
  <c r="L41" i="7"/>
  <c r="D41" i="7"/>
  <c r="L40" i="7"/>
  <c r="D40" i="7"/>
  <c r="L39" i="7"/>
  <c r="D39" i="7"/>
  <c r="L38" i="7"/>
  <c r="D38" i="7"/>
  <c r="L37" i="7"/>
  <c r="D37" i="7"/>
  <c r="L36" i="7"/>
  <c r="D36" i="7"/>
  <c r="L18" i="5"/>
  <c r="L14" i="5"/>
  <c r="L10" i="5"/>
  <c r="D35" i="7"/>
  <c r="A31" i="8"/>
  <c r="D31" i="8"/>
  <c r="D37" i="8"/>
  <c r="D36" i="8"/>
  <c r="D35" i="8"/>
  <c r="D34" i="8"/>
  <c r="D33" i="8"/>
  <c r="D32" i="8"/>
  <c r="G2" i="5"/>
  <c r="F2" i="5"/>
  <c r="E2" i="5"/>
  <c r="D2" i="5"/>
  <c r="D6" i="15"/>
  <c r="D28" i="5"/>
  <c r="E6" i="15"/>
  <c r="E28" i="5"/>
  <c r="F6" i="15"/>
  <c r="F28" i="5"/>
  <c r="G6" i="15"/>
  <c r="G28" i="5"/>
  <c r="AE4" i="12"/>
  <c r="M4" i="12"/>
  <c r="D4" i="12"/>
  <c r="V4" i="12"/>
  <c r="D34" i="7"/>
  <c r="D33" i="7"/>
  <c r="D32" i="7"/>
  <c r="D31" i="7"/>
  <c r="D30" i="7"/>
  <c r="D29" i="7"/>
  <c r="D28" i="7"/>
  <c r="D27" i="7"/>
  <c r="D26" i="7"/>
  <c r="D25" i="7"/>
  <c r="D24" i="7"/>
  <c r="D23" i="7"/>
  <c r="D22" i="7"/>
  <c r="D21" i="7"/>
  <c r="D20" i="7"/>
  <c r="D19" i="7"/>
  <c r="D18" i="7"/>
  <c r="D17" i="7"/>
  <c r="D16" i="7"/>
  <c r="D15" i="7"/>
  <c r="D14" i="7"/>
  <c r="D13" i="7"/>
  <c r="D12" i="7"/>
  <c r="D11" i="7"/>
  <c r="D10" i="7"/>
  <c r="D9" i="7"/>
  <c r="D8" i="7"/>
  <c r="E8" i="7"/>
  <c r="D7" i="7"/>
  <c r="E7" i="7"/>
  <c r="D6" i="7"/>
  <c r="E6" i="7"/>
  <c r="D39" i="9"/>
  <c r="C39" i="9"/>
  <c r="Q39" i="9"/>
  <c r="B19" i="9"/>
  <c r="P19" i="9"/>
  <c r="A19" i="9"/>
  <c r="O19" i="9"/>
  <c r="B9" i="9"/>
  <c r="P9" i="9"/>
  <c r="A9" i="9"/>
  <c r="O9" i="9"/>
  <c r="D5" i="7"/>
  <c r="E5" i="7"/>
  <c r="E9" i="9"/>
  <c r="D9" i="9"/>
  <c r="R39" i="9"/>
  <c r="C19" i="9"/>
  <c r="C9" i="9"/>
  <c r="R50" i="9"/>
  <c r="R49" i="9"/>
  <c r="R48" i="9"/>
  <c r="R47" i="9"/>
  <c r="O22" i="9"/>
  <c r="S6" i="9"/>
  <c r="R6" i="9"/>
  <c r="Q6" i="9"/>
  <c r="O12" i="9"/>
  <c r="Q50" i="9"/>
  <c r="Q49" i="9"/>
  <c r="Q48" i="9"/>
  <c r="Q47" i="9"/>
  <c r="A37" i="8"/>
  <c r="E46" i="9"/>
  <c r="S46" i="9"/>
  <c r="J5" i="4"/>
  <c r="K46" i="9"/>
  <c r="D5" i="4"/>
  <c r="K36" i="9"/>
  <c r="E36" i="9"/>
  <c r="D41" i="9"/>
  <c r="R41" i="9"/>
  <c r="D40" i="9"/>
  <c r="R40" i="9"/>
  <c r="D38" i="9"/>
  <c r="R38" i="9"/>
  <c r="D37" i="9"/>
  <c r="R37" i="9"/>
  <c r="C41" i="9"/>
  <c r="Q41" i="9"/>
  <c r="C40" i="9"/>
  <c r="Q40" i="9"/>
  <c r="C38" i="9"/>
  <c r="Q38" i="9"/>
  <c r="C37" i="9"/>
  <c r="Q37" i="9"/>
  <c r="Q30" i="9"/>
  <c r="Q29" i="9"/>
  <c r="Q28" i="9"/>
  <c r="Q27" i="9"/>
  <c r="B21" i="9"/>
  <c r="A21" i="9"/>
  <c r="O21" i="9"/>
  <c r="B20" i="9"/>
  <c r="A20" i="9"/>
  <c r="O20" i="9"/>
  <c r="B18" i="9"/>
  <c r="A18" i="9"/>
  <c r="O18" i="9"/>
  <c r="B17" i="9"/>
  <c r="A17" i="9"/>
  <c r="O17" i="9"/>
  <c r="B11" i="9"/>
  <c r="B10" i="9"/>
  <c r="B8" i="9"/>
  <c r="B7" i="9"/>
  <c r="A11" i="9"/>
  <c r="O11" i="9"/>
  <c r="A10" i="9"/>
  <c r="O10" i="9"/>
  <c r="A8" i="9"/>
  <c r="O8" i="9"/>
  <c r="A7" i="9"/>
  <c r="O7" i="9"/>
  <c r="A36" i="8"/>
  <c r="A35" i="8"/>
  <c r="A34" i="8"/>
  <c r="A33" i="8"/>
  <c r="A32" i="8"/>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F10" i="5"/>
  <c r="D18" i="5"/>
  <c r="E10" i="5"/>
  <c r="D6" i="5"/>
  <c r="E14" i="5"/>
  <c r="F18" i="5"/>
  <c r="G14" i="5"/>
  <c r="D10" i="5"/>
  <c r="E18" i="5"/>
  <c r="G6" i="5"/>
  <c r="G18" i="5"/>
  <c r="D14" i="5"/>
  <c r="F6" i="5"/>
  <c r="E6" i="5"/>
  <c r="G10" i="5"/>
  <c r="F14" i="5"/>
  <c r="S36" i="9"/>
  <c r="Y36" i="9"/>
  <c r="E5" i="4"/>
  <c r="F46" i="9"/>
  <c r="I5" i="4"/>
  <c r="J46" i="9"/>
  <c r="E8" i="9"/>
  <c r="C8" i="9"/>
  <c r="P8" i="9"/>
  <c r="C17" i="9"/>
  <c r="P17" i="9"/>
  <c r="C20" i="9"/>
  <c r="P20" i="9"/>
  <c r="E28" i="9"/>
  <c r="R28" i="9"/>
  <c r="H5" i="4"/>
  <c r="I46" i="9"/>
  <c r="C7" i="9"/>
  <c r="P7" i="9"/>
  <c r="E27" i="9"/>
  <c r="R27" i="9"/>
  <c r="G36" i="9"/>
  <c r="F5" i="4"/>
  <c r="G46" i="9"/>
  <c r="C10" i="9"/>
  <c r="P10" i="9"/>
  <c r="E29" i="9"/>
  <c r="R29" i="9"/>
  <c r="G5" i="4"/>
  <c r="H46" i="9"/>
  <c r="E11" i="9"/>
  <c r="C11" i="9"/>
  <c r="P11" i="9"/>
  <c r="C18" i="9"/>
  <c r="P18" i="9"/>
  <c r="C21" i="9"/>
  <c r="P21" i="9"/>
  <c r="E30" i="9"/>
  <c r="R30" i="9"/>
  <c r="Y46" i="9"/>
  <c r="F36" i="9"/>
  <c r="H36" i="9"/>
  <c r="I36" i="9"/>
  <c r="J36" i="9"/>
  <c r="E7" i="9"/>
  <c r="D11" i="9"/>
  <c r="D8" i="9"/>
  <c r="D7" i="9"/>
  <c r="E10" i="9"/>
  <c r="D10" i="9"/>
  <c r="M8" i="15"/>
  <c r="M10" i="15"/>
  <c r="M9" i="15"/>
  <c r="M7" i="15"/>
  <c r="E39" i="9"/>
  <c r="K39" i="9"/>
  <c r="AA30" i="12"/>
  <c r="H30" i="12"/>
  <c r="S9" i="12"/>
  <c r="H5" i="5"/>
  <c r="F21" i="5"/>
  <c r="U36" i="9"/>
  <c r="G39" i="9"/>
  <c r="T36" i="9"/>
  <c r="F39" i="9"/>
  <c r="X36" i="9"/>
  <c r="J39" i="9"/>
  <c r="W36" i="9"/>
  <c r="I39" i="9"/>
  <c r="V36" i="9"/>
  <c r="H39" i="9"/>
  <c r="C12" i="9"/>
  <c r="J49" i="9"/>
  <c r="X46" i="9"/>
  <c r="J48" i="9"/>
  <c r="J50" i="9"/>
  <c r="J47" i="9"/>
  <c r="G47" i="9"/>
  <c r="U46" i="9"/>
  <c r="G50" i="9"/>
  <c r="G49" i="9"/>
  <c r="G48" i="9"/>
  <c r="E12" i="9"/>
  <c r="F50" i="9"/>
  <c r="T46" i="9"/>
  <c r="F47" i="9"/>
  <c r="F48" i="9"/>
  <c r="F49" i="9"/>
  <c r="C22" i="9"/>
  <c r="E50" i="9"/>
  <c r="K49" i="9"/>
  <c r="K47" i="9"/>
  <c r="E47" i="9"/>
  <c r="E49" i="9"/>
  <c r="K48" i="9"/>
  <c r="E48" i="9"/>
  <c r="E31" i="9"/>
  <c r="S27" i="9"/>
  <c r="K50" i="9"/>
  <c r="H50" i="9"/>
  <c r="V46" i="9"/>
  <c r="H48" i="9"/>
  <c r="H47" i="9"/>
  <c r="H49" i="9"/>
  <c r="I49" i="9"/>
  <c r="W46" i="9"/>
  <c r="I47" i="9"/>
  <c r="I50" i="9"/>
  <c r="I48" i="9"/>
  <c r="K38" i="9"/>
  <c r="I41" i="9"/>
  <c r="E41" i="9"/>
  <c r="H40" i="9"/>
  <c r="G38" i="9"/>
  <c r="J37" i="9"/>
  <c r="F37" i="9"/>
  <c r="J41" i="9"/>
  <c r="F41" i="9"/>
  <c r="I40" i="9"/>
  <c r="E40" i="9"/>
  <c r="H38" i="9"/>
  <c r="G37" i="9"/>
  <c r="G41" i="9"/>
  <c r="J40" i="9"/>
  <c r="F40" i="9"/>
  <c r="I38" i="9"/>
  <c r="E38" i="9"/>
  <c r="H37" i="9"/>
  <c r="H41" i="9"/>
  <c r="G40" i="9"/>
  <c r="J38" i="9"/>
  <c r="F38" i="9"/>
  <c r="I37" i="9"/>
  <c r="E37" i="9"/>
  <c r="K40" i="9"/>
  <c r="K41" i="9"/>
  <c r="K37" i="9"/>
  <c r="D12" i="9"/>
  <c r="V44" i="12"/>
  <c r="U44" i="12"/>
  <c r="Q21" i="9"/>
  <c r="Q19" i="9"/>
  <c r="R10" i="9"/>
  <c r="R9" i="9"/>
  <c r="Q8" i="9"/>
  <c r="Q9" i="9"/>
  <c r="S8" i="9"/>
  <c r="S9" i="9"/>
  <c r="Q7" i="9"/>
  <c r="Q10" i="9"/>
  <c r="Q11" i="9"/>
  <c r="S10" i="9"/>
  <c r="Q20" i="9"/>
  <c r="S30" i="9"/>
  <c r="E42" i="9"/>
  <c r="R7" i="9"/>
  <c r="Q18" i="9"/>
  <c r="S7" i="9"/>
  <c r="S28" i="9"/>
  <c r="S29" i="9"/>
  <c r="I42" i="9"/>
  <c r="E51" i="9"/>
  <c r="S48" i="9"/>
  <c r="R11" i="9"/>
  <c r="F51" i="9"/>
  <c r="T48" i="9"/>
  <c r="S11" i="9"/>
  <c r="I51" i="9"/>
  <c r="W47" i="9"/>
  <c r="H51" i="9"/>
  <c r="V47" i="9"/>
  <c r="R8" i="9"/>
  <c r="K51" i="9"/>
  <c r="Y49" i="9"/>
  <c r="J51" i="9"/>
  <c r="X50" i="9"/>
  <c r="G51" i="9"/>
  <c r="U49" i="9"/>
  <c r="Q17" i="9"/>
  <c r="F42" i="9"/>
  <c r="J42" i="9"/>
  <c r="G42" i="9"/>
  <c r="K42" i="9"/>
  <c r="H42" i="9"/>
  <c r="F6" i="4"/>
  <c r="I6" i="4"/>
  <c r="T39" i="9"/>
  <c r="E6" i="4"/>
  <c r="H6" i="4"/>
  <c r="V39" i="9"/>
  <c r="G6" i="4"/>
  <c r="Y39" i="9"/>
  <c r="J6" i="4"/>
  <c r="D6" i="4"/>
  <c r="S37" i="9"/>
  <c r="S39" i="9"/>
  <c r="U37" i="9"/>
  <c r="U39" i="9"/>
  <c r="W37" i="9"/>
  <c r="W39" i="9"/>
  <c r="X40" i="9"/>
  <c r="X39" i="9"/>
  <c r="V48" i="9"/>
  <c r="W40" i="9"/>
  <c r="S41" i="9"/>
  <c r="S38" i="9"/>
  <c r="S40" i="9"/>
  <c r="T47" i="9"/>
  <c r="T50" i="9"/>
  <c r="W41" i="9"/>
  <c r="S50" i="9"/>
  <c r="V49" i="9"/>
  <c r="U48" i="9"/>
  <c r="T49" i="9"/>
  <c r="V50" i="9"/>
  <c r="S49" i="9"/>
  <c r="U47" i="9"/>
  <c r="X37" i="9"/>
  <c r="X38" i="9"/>
  <c r="V41" i="9"/>
  <c r="X49" i="9"/>
  <c r="Y47" i="9"/>
  <c r="Y41" i="9"/>
  <c r="U50" i="9"/>
  <c r="S47" i="9"/>
  <c r="V38" i="9"/>
  <c r="Y50" i="9"/>
  <c r="T41" i="9"/>
  <c r="Y48" i="9"/>
  <c r="Y37" i="9"/>
  <c r="Y40" i="9"/>
  <c r="W49" i="9"/>
  <c r="W50" i="9"/>
  <c r="U41" i="9"/>
  <c r="X47" i="9"/>
  <c r="V37" i="9"/>
  <c r="X48" i="9"/>
  <c r="W48" i="9"/>
  <c r="Y38" i="9"/>
  <c r="W38" i="9"/>
  <c r="V40" i="9"/>
  <c r="X41" i="9"/>
  <c r="T37" i="9"/>
  <c r="T38" i="9"/>
  <c r="U38" i="9"/>
  <c r="U40" i="9"/>
  <c r="T40" i="9"/>
  <c r="G21" i="5"/>
  <c r="H13" i="5"/>
  <c r="H9" i="5"/>
  <c r="D21" i="5"/>
  <c r="E21" i="5"/>
  <c r="H17" i="5"/>
  <c r="E10" i="12"/>
  <c r="H21" i="5"/>
  <c r="F22" i="5"/>
  <c r="AN35" i="12"/>
  <c r="AN26" i="12"/>
  <c r="AN8" i="12"/>
  <c r="AN17" i="12"/>
  <c r="G22" i="5"/>
  <c r="N6" i="15"/>
  <c r="AN44" i="12"/>
  <c r="D22" i="5"/>
  <c r="I13" i="5"/>
  <c r="I9" i="5"/>
  <c r="I17" i="5"/>
  <c r="D15" i="5"/>
  <c r="E15" i="5"/>
  <c r="D11" i="5"/>
  <c r="F11" i="5"/>
  <c r="E11" i="5"/>
  <c r="G11" i="5"/>
  <c r="F19" i="5"/>
  <c r="G19" i="5"/>
  <c r="F7" i="5"/>
  <c r="G7" i="5"/>
  <c r="D7" i="5"/>
  <c r="E7" i="5"/>
  <c r="D19" i="5"/>
  <c r="E19" i="5"/>
  <c r="F15" i="5"/>
  <c r="G15" i="5"/>
  <c r="I5" i="5"/>
  <c r="I22" i="5"/>
  <c r="E22" i="5"/>
  <c r="K30" i="12"/>
  <c r="V47" i="12"/>
  <c r="AO8" i="12"/>
  <c r="N7" i="15"/>
  <c r="O7" i="15"/>
  <c r="N10" i="15"/>
  <c r="O10" i="15"/>
  <c r="N8" i="15"/>
  <c r="O8" i="15"/>
  <c r="N9" i="15"/>
  <c r="O9" i="15"/>
  <c r="AO35" i="12"/>
  <c r="AO17" i="12"/>
  <c r="AO26" i="12"/>
  <c r="AE30" i="12"/>
  <c r="AA9" i="12"/>
  <c r="H10" i="12"/>
  <c r="D3" i="4"/>
  <c r="G8" i="4"/>
  <c r="D44" i="12"/>
  <c r="D47" i="12"/>
  <c r="M44" i="12"/>
  <c r="M47" i="12"/>
  <c r="AO47" i="12"/>
  <c r="C21" i="5"/>
  <c r="AE44" i="12"/>
  <c r="AE47" i="12"/>
</calcChain>
</file>

<file path=xl/sharedStrings.xml><?xml version="1.0" encoding="utf-8"?>
<sst xmlns="http://schemas.openxmlformats.org/spreadsheetml/2006/main" count="289" uniqueCount="239">
  <si>
    <t>Functie</t>
  </si>
  <si>
    <t>Kennis</t>
  </si>
  <si>
    <t>Vaardigheden</t>
  </si>
  <si>
    <t>Competenties</t>
  </si>
  <si>
    <t>Overall presteren</t>
  </si>
  <si>
    <t>Conclusie 'gap'</t>
  </si>
  <si>
    <t>Korte weergave in steekwoorden</t>
  </si>
  <si>
    <t>Leeftijdsopbouw</t>
  </si>
  <si>
    <t>Levert uitstroom ivm leeftijd komende 5 jaar probleem op?</t>
  </si>
  <si>
    <t xml:space="preserve"> Performance</t>
  </si>
  <si>
    <t>Score</t>
  </si>
  <si>
    <t>Totaal</t>
  </si>
  <si>
    <t xml:space="preserve">  Totaal</t>
  </si>
  <si>
    <t>Nr</t>
  </si>
  <si>
    <t>Groeipotentieel</t>
  </si>
  <si>
    <t>vast</t>
  </si>
  <si>
    <t>tijdelijk</t>
  </si>
  <si>
    <t xml:space="preserve">Overzicht HR3P-Matrix </t>
  </si>
  <si>
    <t>Kwantitatieve afdelings analyse</t>
  </si>
  <si>
    <t xml:space="preserve">Totaal aantal medewerkers en fte van je afdeling </t>
  </si>
  <si>
    <t>Hoeveel procent van je medewerkers is:</t>
  </si>
  <si>
    <t xml:space="preserve"> 'Koppen'</t>
  </si>
  <si>
    <t>Flexibilisering</t>
  </si>
  <si>
    <t>Overall conclusie afdeling</t>
  </si>
  <si>
    <t>Zou je meer of minder flexibiliteit wensen?</t>
  </si>
  <si>
    <t>Hoe zou dat er concreet uit moeten zien?</t>
  </si>
  <si>
    <t xml:space="preserve">Geef in steekwoorden de conclusies over de 'gap' voor iedere medewerker weer. Hoe past de medewerker in het gewenste personeelsbestand? Wat is iemands kracht of wat moet er evt. nog ontwikkeld worden? </t>
  </si>
  <si>
    <t xml:space="preserve">SPP Analyse </t>
  </si>
  <si>
    <t>Niveau</t>
  </si>
  <si>
    <t>Naam medewerker</t>
  </si>
  <si>
    <t>Leeftijd</t>
  </si>
  <si>
    <t>V</t>
  </si>
  <si>
    <t>GB</t>
  </si>
  <si>
    <t>HO</t>
  </si>
  <si>
    <t>VOT</t>
  </si>
  <si>
    <t>VOD</t>
  </si>
  <si>
    <t>Tabel 1.0 Kennis, Vaardigheden en Competenties</t>
  </si>
  <si>
    <t>Tabel 2.0 Functioneren</t>
  </si>
  <si>
    <t>Tabel 3.0 Ontwikkelpotentieel</t>
  </si>
  <si>
    <t>Groeimogelijkheden verticaal direct</t>
  </si>
  <si>
    <t>Groeimogelijkheden huidig functieniveau</t>
  </si>
  <si>
    <t>SYSTEMATISCHE WEERGAVE VAN INPUT</t>
  </si>
  <si>
    <t xml:space="preserve">  Totaal:</t>
  </si>
  <si>
    <t>In % van het totaal</t>
  </si>
  <si>
    <t>Backbone</t>
  </si>
  <si>
    <t>Vraagtekens</t>
  </si>
  <si>
    <t>High Potentials</t>
  </si>
  <si>
    <t>Totaal:</t>
  </si>
  <si>
    <t>TOTAAL HR3P kwadranten</t>
  </si>
  <si>
    <t>Tabel 5.0 Ontwikkelpotentieel naar leeftijd</t>
  </si>
  <si>
    <t>Tabel 4.0 Functioneren naar leeftijd</t>
  </si>
  <si>
    <t>Geslacht</t>
  </si>
  <si>
    <t>M</t>
  </si>
  <si>
    <t>Groeimogelijkheden verticaal 1 à 2 jaar</t>
  </si>
  <si>
    <t>Contractvorm</t>
  </si>
  <si>
    <t>Diverse</t>
  </si>
  <si>
    <t>nvt</t>
  </si>
  <si>
    <t>Team</t>
  </si>
  <si>
    <t>Functie 1</t>
  </si>
  <si>
    <t>Functie 2</t>
  </si>
  <si>
    <t>Functie 3</t>
  </si>
  <si>
    <t>Functie 4</t>
  </si>
  <si>
    <t>Functie 5</t>
  </si>
  <si>
    <t>Functie 6</t>
  </si>
  <si>
    <t>Functie 7</t>
  </si>
  <si>
    <t>Functie 8</t>
  </si>
  <si>
    <t>Functie 9</t>
  </si>
  <si>
    <t>Functie 10</t>
  </si>
  <si>
    <t>Team A</t>
  </si>
  <si>
    <t>Team B</t>
  </si>
  <si>
    <t>Team C</t>
  </si>
  <si>
    <t>Team D</t>
  </si>
  <si>
    <t>Team E</t>
  </si>
  <si>
    <t>Leeftijdsgroep</t>
  </si>
  <si>
    <t>Van (jaar)</t>
  </si>
  <si>
    <t>Tot en met (jaar)</t>
  </si>
  <si>
    <t>Leeftijds-groep</t>
  </si>
  <si>
    <t>Categorie</t>
  </si>
  <si>
    <t>Functie 11</t>
  </si>
  <si>
    <t>Functie 12</t>
  </si>
  <si>
    <t>Functie 13</t>
  </si>
  <si>
    <t>Functie 14</t>
  </si>
  <si>
    <t>Functie 15</t>
  </si>
  <si>
    <t>Functie 16</t>
  </si>
  <si>
    <t>Functie 17</t>
  </si>
  <si>
    <t>Functie 18</t>
  </si>
  <si>
    <t>Functie 19</t>
  </si>
  <si>
    <t>Functie 20</t>
  </si>
  <si>
    <t>Functie 21</t>
  </si>
  <si>
    <t>Functie 22</t>
  </si>
  <si>
    <t>Functie 23</t>
  </si>
  <si>
    <t>Functie 24</t>
  </si>
  <si>
    <t>Functie 25</t>
  </si>
  <si>
    <t>Team F</t>
  </si>
  <si>
    <t>Team G</t>
  </si>
  <si>
    <t>Team H</t>
  </si>
  <si>
    <t>Team I</t>
  </si>
  <si>
    <t>Team J</t>
  </si>
  <si>
    <t>GROEIPOTENTIEEL</t>
  </si>
  <si>
    <t>Mannelijk</t>
  </si>
  <si>
    <t>Vrouwelijk</t>
  </si>
  <si>
    <t>Uitstroom (in fte):</t>
  </si>
  <si>
    <t>Instroom (in fte):</t>
  </si>
  <si>
    <t>In fte (in %):</t>
  </si>
  <si>
    <t>Uitmuntend</t>
  </si>
  <si>
    <r>
      <t xml:space="preserve">Prestaties in het </t>
    </r>
    <r>
      <rPr>
        <b/>
        <u/>
        <sz val="10"/>
        <color rgb="FF58C5C7"/>
        <rFont val="AvantGarde Md BT"/>
        <family val="2"/>
      </rPr>
      <t>huidig functioneren</t>
    </r>
  </si>
  <si>
    <r>
      <t xml:space="preserve">Ontwikkelpotentieel </t>
    </r>
    <r>
      <rPr>
        <b/>
        <u/>
        <sz val="10"/>
        <color rgb="FF58C5C7"/>
        <rFont val="AvantGarde Md BT"/>
        <family val="2"/>
      </rPr>
      <t>voor de toekomst</t>
    </r>
  </si>
  <si>
    <t>£</t>
  </si>
  <si>
    <r>
      <t>% 0-3</t>
    </r>
    <r>
      <rPr>
        <sz val="7"/>
        <color rgb="FF001F5B"/>
        <rFont val="AvantGarde Md BT"/>
        <family val="2"/>
      </rPr>
      <t xml:space="preserve">  </t>
    </r>
    <r>
      <rPr>
        <sz val="10"/>
        <color rgb="FF001F5B"/>
        <rFont val="AvantGarde Md BT"/>
        <family val="2"/>
      </rPr>
      <t>jaar:</t>
    </r>
  </si>
  <si>
    <t>Waar is je afdeling goed in?</t>
  </si>
  <si>
    <t>Wat kan nog beter?</t>
  </si>
  <si>
    <t>Wat zijn aandachtpunten qua kennis, vaardigheden en/of gedrag en houding?</t>
  </si>
  <si>
    <t>In hoeverre hebben je medewerkers voldoende in huis om zich te ontwikkelen gezien de toekomstplannen?</t>
  </si>
  <si>
    <t>In hoeverre hebben medewerkers daar ook de ambitie voor? Willen zij het ook?</t>
  </si>
  <si>
    <t xml:space="preserve">Hoeveel medewerkers hebben (latente) vertrekplannen? </t>
  </si>
  <si>
    <t>Hoeveel medewerkers moet je op korte termijn iets bieden om hen te behouden binnen je team?</t>
  </si>
  <si>
    <t xml:space="preserve">Welke mogelijke ontwikkelingsmogelijkheden zijn er binnen de organisatie? Is dit voldoende? </t>
  </si>
  <si>
    <t>In-, door- en uitstroom</t>
  </si>
  <si>
    <t>Hoe is de leeftijdsopbouw verdeeld? Hoe past dit bij de ambitie van het team?</t>
  </si>
  <si>
    <t>Wat zijn de risico's of kansen die samenhangen met de leeftijdsopbouw?</t>
  </si>
  <si>
    <t>Waar zit het grootste knelpunt gezien de toekomstplannen?</t>
  </si>
  <si>
    <t>Welke andere punten zijn nog van belang?</t>
  </si>
  <si>
    <r>
      <rPr>
        <sz val="10"/>
        <color rgb="FF58C5C7"/>
        <rFont val="Wingdings"/>
        <charset val="2"/>
      </rPr>
      <t>£</t>
    </r>
    <r>
      <rPr>
        <sz val="10"/>
        <color rgb="FF001F5B"/>
        <rFont val="AvantGarde Md BT"/>
        <family val="2"/>
      </rPr>
      <t xml:space="preserve">   Wat is de gemiddelde leeftijd in je team? </t>
    </r>
  </si>
  <si>
    <r>
      <rPr>
        <sz val="10"/>
        <color rgb="FF58C5C7"/>
        <rFont val="Wingdings"/>
        <charset val="2"/>
      </rPr>
      <t>£</t>
    </r>
    <r>
      <rPr>
        <sz val="10"/>
        <color rgb="FF001F5B"/>
        <rFont val="Wingdings"/>
        <charset val="2"/>
      </rPr>
      <t xml:space="preserve"> </t>
    </r>
    <r>
      <rPr>
        <sz val="10"/>
        <color rgb="FF001F5B"/>
        <rFont val="AvantGarde Md BT"/>
        <family val="2"/>
      </rPr>
      <t>Hoeveel medewerkers zijn vorig jaar uitgestroomd en ingestroomd?</t>
    </r>
  </si>
  <si>
    <r>
      <rPr>
        <sz val="10"/>
        <color rgb="FF58C5C7"/>
        <rFont val="Wingdings"/>
        <charset val="2"/>
      </rPr>
      <t>£</t>
    </r>
    <r>
      <rPr>
        <sz val="7"/>
        <color rgb="FF001F5B"/>
        <rFont val="AvantGarde Md BT"/>
        <family val="2"/>
      </rPr>
      <t xml:space="preserve">     </t>
    </r>
    <r>
      <rPr>
        <sz val="10"/>
        <color rgb="FF001F5B"/>
        <rFont val="AvantGarde Md BT"/>
        <family val="2"/>
      </rPr>
      <t>Zijn er momenteel lastig vervulbare vacatures? Zo ja welke? Hoeveel (in fte)?</t>
    </r>
  </si>
  <si>
    <r>
      <rPr>
        <sz val="10"/>
        <color rgb="FF58C5C7"/>
        <rFont val="Wingdings"/>
        <charset val="2"/>
      </rPr>
      <t>£</t>
    </r>
    <r>
      <rPr>
        <sz val="7"/>
        <color rgb="FF001F5B"/>
        <rFont val="AvantGarde Md BT"/>
        <family val="2"/>
      </rPr>
      <t xml:space="preserve">     </t>
    </r>
    <r>
      <rPr>
        <sz val="10"/>
        <color rgb="FF001F5B"/>
        <rFont val="AvantGarde Md BT"/>
        <family val="2"/>
      </rPr>
      <t xml:space="preserve">Wat is de verwachte uitstroom op basis van leeftijd de komende 5 jaar? </t>
    </r>
  </si>
  <si>
    <t xml:space="preserve"> </t>
  </si>
  <si>
    <t>Ontwikkelmogelijkheden binnen huidig functieniveau
(HO)</t>
  </si>
  <si>
    <t>Verticale ontwikkelmogelijkheden op termijn (binnen 1 à  2 jaar)
(VOT)</t>
  </si>
  <si>
    <t>Verticale Ontwikkelmogelijkheden direct
(VOD)</t>
  </si>
  <si>
    <t>Ontwikkelmogelijkheden 
binnen huidig functieniveau</t>
  </si>
  <si>
    <t>Verticale ontwikkelmogelijkheden 
op termijn 
(binnen 1 à 2 jaar)</t>
  </si>
  <si>
    <t>Verticale Oroeimogelijkheden 
direct</t>
  </si>
  <si>
    <t>Ambitie</t>
  </si>
  <si>
    <t>In hoeverre zit er beweging (in-, door- en uisttroom) in je personeelsbestand?</t>
  </si>
  <si>
    <t>Wat wordt het meest belangrijk in jouw afdeling: instroom, doorstroom of uitstroom?</t>
  </si>
  <si>
    <t>Wat wil je bereiken in 'het echte werk' de komende jaren, welke doelen wil je realiseren met je afdeling?</t>
  </si>
  <si>
    <t>Hoe tevreden ben je met de flexibiliteit in je afdeling? Waarom?</t>
  </si>
  <si>
    <t>Hoe tevreden ben je met de verhouding vast-flex? Waarom?</t>
  </si>
  <si>
    <t>Hoe presteert je afdeling op de huidige taken? In hoeverre ben je tevreden?</t>
  </si>
  <si>
    <t>In welke richting ontwikkelen ze zich met name; in de functie,in de breedte of verticaal?</t>
  </si>
  <si>
    <t>Welke ontwikkelingsmogelijkheden zijn er binnen je afdeling? Is dit voldoende gezien het ontwikkelpotentieel?</t>
  </si>
  <si>
    <t>Hoe tevreden ben je met deze beweging? Is dit teveel, te weinig of goed?</t>
  </si>
  <si>
    <t>Waar zit de grootste kracht van je afdeling gezien de toekomstplannen?</t>
  </si>
  <si>
    <t xml:space="preserve">                                        Kwalitatieve afdelings analyse</t>
  </si>
  <si>
    <t>Hoe ervaar je de ontwikkelingsgerichtheid (het uit zichzelf ontwikkelen) bij medewerkers?</t>
  </si>
  <si>
    <t>Wat zijn de sleutelposities in je afdeling in het licht van de toekomst? Waarom?</t>
  </si>
  <si>
    <t>Wat zijn de sleutelpersonen in in je afdeling in het licht van de toekomst? Waarom?</t>
  </si>
  <si>
    <t>U (uitstekend)
G (goed)
V (voldoende)
O (onvoldoende)</t>
  </si>
  <si>
    <t>U</t>
  </si>
  <si>
    <t>G</t>
  </si>
  <si>
    <t>O</t>
  </si>
  <si>
    <t>Goed</t>
  </si>
  <si>
    <t>Voldoende</t>
  </si>
  <si>
    <t>Onvoldoende</t>
  </si>
  <si>
    <t>Geboorte datum</t>
  </si>
  <si>
    <t>Grenzen bereikt</t>
  </si>
  <si>
    <t xml:space="preserve">GB (Grenzen bereikt)
HO (Horizontaal ontwikkelen)
VO Termijn (Verticaal ontwikkelen 1 à 2 jaar)
VO Direct (Verticaal ontwikkelen per nu)         </t>
  </si>
  <si>
    <t>Grenzen bereikt
(GB)</t>
  </si>
  <si>
    <t xml:space="preserve">% &gt; 10 jaar </t>
  </si>
  <si>
    <t>% &gt;3- 10 jaar:</t>
  </si>
  <si>
    <t>&gt;100</t>
  </si>
  <si>
    <t>GRAFISCHE WEERGAVE</t>
  </si>
  <si>
    <r>
      <t xml:space="preserve">Prestaties in het </t>
    </r>
    <r>
      <rPr>
        <b/>
        <u/>
        <sz val="11"/>
        <color rgb="FF58C5C7"/>
        <rFont val="Calibri"/>
        <family val="2"/>
        <scheme val="minor"/>
      </rPr>
      <t>huidig functioneren</t>
    </r>
  </si>
  <si>
    <r>
      <t xml:space="preserve">Ontwikkelpotentieel </t>
    </r>
    <r>
      <rPr>
        <b/>
        <u/>
        <sz val="11"/>
        <color rgb="FF58C5C7"/>
        <rFont val="Calibri"/>
        <family val="2"/>
        <scheme val="minor"/>
      </rPr>
      <t>voor de toekomst</t>
    </r>
  </si>
  <si>
    <t>Sleutelposities en diversiteit</t>
  </si>
  <si>
    <t>Aantrekkelijkheid voor de arbeidsmarkt</t>
  </si>
  <si>
    <t>Wat is de 'gap' tussen het huidige en gewenste personeelsbestand (kwantitatief / kwalitatief)?</t>
  </si>
  <si>
    <t>Hoe toekomstproof is jouw afdeling (1-10)? Geef een cijfer.</t>
  </si>
  <si>
    <t>Potentieel</t>
  </si>
  <si>
    <t>Back bone</t>
  </si>
  <si>
    <t>High potentials</t>
  </si>
  <si>
    <t>Presteren</t>
  </si>
  <si>
    <r>
      <rPr>
        <sz val="10"/>
        <color rgb="FF58C5C7"/>
        <rFont val="Wingdings"/>
        <charset val="2"/>
      </rPr>
      <t>£</t>
    </r>
    <r>
      <rPr>
        <sz val="7"/>
        <color rgb="FF001F5B"/>
        <rFont val="AvantGarde Md BT"/>
        <family val="2"/>
      </rPr>
      <t xml:space="preserve">     </t>
    </r>
    <r>
      <rPr>
        <sz val="10"/>
        <color rgb="FF001F5B"/>
        <rFont val="AvantGarde Md BT"/>
        <family val="2"/>
      </rPr>
      <t xml:space="preserve">Is er een verwacht tekort of overschot aan medewerkers de komende drie jaar gezien 
</t>
    </r>
    <r>
      <rPr>
        <sz val="10"/>
        <color theme="0"/>
        <rFont val="AvantGarde Md BT"/>
      </rPr>
      <t>£</t>
    </r>
    <r>
      <rPr>
        <sz val="10"/>
        <color rgb="FF001F5B"/>
        <rFont val="AvantGarde Md BT"/>
        <family val="2"/>
      </rPr>
      <t>    de toekomstplannen? Zo ja:</t>
    </r>
  </si>
  <si>
    <t>Potentiële achterblijvers</t>
  </si>
  <si>
    <t>potentiële achter-blijvers</t>
  </si>
  <si>
    <r>
      <rPr>
        <sz val="10"/>
        <color theme="5"/>
        <rFont val="Wingdings"/>
        <charset val="2"/>
      </rPr>
      <t>£</t>
    </r>
    <r>
      <rPr>
        <sz val="10"/>
        <color rgb="FF001F5B"/>
        <rFont val="AvantGarde Md BT"/>
        <family val="2"/>
      </rPr>
      <t xml:space="preserve">   In welke functiecategorieën een tekort? Hoeveel? </t>
    </r>
  </si>
  <si>
    <r>
      <rPr>
        <sz val="10"/>
        <color theme="5"/>
        <rFont val="Wingdings"/>
        <charset val="2"/>
      </rPr>
      <t>£</t>
    </r>
    <r>
      <rPr>
        <sz val="10"/>
        <color rgb="FF001F5B"/>
        <rFont val="AvantGarde Md BT"/>
        <family val="2"/>
      </rPr>
      <t>   In welke functiecategorieën een overschot? Hoeveel?</t>
    </r>
  </si>
  <si>
    <r>
      <rPr>
        <sz val="10"/>
        <color theme="5"/>
        <rFont val="Wingdings"/>
        <charset val="2"/>
      </rPr>
      <t>£</t>
    </r>
    <r>
      <rPr>
        <sz val="10"/>
        <color rgb="FF001F5B"/>
        <rFont val="AvantGarde Md BT"/>
        <family val="2"/>
      </rPr>
      <t xml:space="preserve">   Wat is de functieverblijftijd  van je medewerkers d.w.z. hoeveel medewerkers zitten 0 t/m 3
</t>
    </r>
    <r>
      <rPr>
        <sz val="10"/>
        <color theme="0"/>
        <rFont val="Webdings"/>
        <family val="1"/>
        <charset val="2"/>
      </rPr>
      <t>£</t>
    </r>
    <r>
      <rPr>
        <sz val="10"/>
        <color theme="0"/>
        <rFont val="AvantGarde Md BT"/>
        <family val="2"/>
      </rPr>
      <t xml:space="preserve"> </t>
    </r>
    <r>
      <rPr>
        <sz val="10"/>
        <color rgb="FF001F5B"/>
        <rFont val="AvantGarde Md BT"/>
        <family val="2"/>
      </rPr>
      <t xml:space="preserve">  jaar, 4 t/m 10 of 11 jaar en langer in hun huidige functie? (globale schatting!)</t>
    </r>
  </si>
  <si>
    <t xml:space="preserve">                                        Team analyse</t>
  </si>
  <si>
    <t>Team ambitie</t>
  </si>
  <si>
    <t>Welke doelen wil je de komende jaren met je team behalen?</t>
  </si>
  <si>
    <t xml:space="preserve">Rode draad individuele analyses </t>
  </si>
  <si>
    <t xml:space="preserve">Wanneer je op tabblad 1 de acties van de individuele medewerkers bekijkt, welke rode draad zie je dan op team niveau? </t>
  </si>
  <si>
    <t xml:space="preserve">Wat vind je van de veranderkracht van je team? Zit er voldoende veranderkracht om je ambitie te realiseren? </t>
  </si>
  <si>
    <t>Wat zijn de 3 belangrijkste zaken waar je mee aan de slag gaat om te sturen in de toekomstbestendigheid van je team?</t>
  </si>
  <si>
    <t>Waar zijn de medewerkers goed in?</t>
  </si>
  <si>
    <t>Wat zijn voor de medewerkers de aandachtspunten?</t>
  </si>
  <si>
    <t>In hoeverre doen de medewerkers nu actief aan persoonlijke ontwikkeling? Is dit op eigen initiatief of geïnitieerd door de organisatie?</t>
  </si>
  <si>
    <t>Hoe staat het met de stressbestendigheid en fysieke vitaliteit van je team?</t>
  </si>
  <si>
    <r>
      <t xml:space="preserve">Wat vind je van de verdeling Grenzen Bereikt (GB), Horizontaal Ontwikkelen (HO) en Verticaal Ontwikkelen (VOD/VOT) i.r.t. de team ambitie?   </t>
    </r>
    <r>
      <rPr>
        <sz val="11"/>
        <color rgb="FF001F5B"/>
        <rFont val="Calibri"/>
        <family val="2"/>
        <scheme val="minor"/>
      </rPr>
      <t xml:space="preserve"> </t>
    </r>
  </si>
  <si>
    <t>Hoe wil je dat deze verdeling er over 3 jaar uit ziet, welke verschuivingen zou je wensen?</t>
  </si>
  <si>
    <r>
      <rPr>
        <b/>
        <sz val="10"/>
        <color rgb="FF58C5C7"/>
        <rFont val="AvantGarde Md BT"/>
      </rPr>
      <t xml:space="preserve">GB: </t>
    </r>
    <r>
      <rPr>
        <sz val="10"/>
        <color theme="4"/>
        <rFont val="AvantGarde Md BT"/>
      </rPr>
      <t xml:space="preserve">Wat vind je van het percentage GB in relatie tot het realiseren van de ambitie? Zijn er specifieke functies of leeftijdsgroepen waar de    </t>
    </r>
  </si>
  <si>
    <t xml:space="preserve">score door bepaald wordt, zo ja, welke? Is er misschien een aanpassing van takenpakket binnen het team mogelijk ? Hoe kunnen deze </t>
  </si>
  <si>
    <t>medewerkers mogelijk elders binnen de organisatie of bij ketenpartners ingezet worden? Welke acties zijn er nodig voor de groep GB?</t>
  </si>
  <si>
    <t xml:space="preserve">ambitie te realiseren? Hoe houd je deze groep fris en in ontwikkeling? Waar ligt hun kracht? Welke kwaliteiten moeten zij nog aanscherpen </t>
  </si>
  <si>
    <t>Welke acties zijn er noodzakelijk voor de groep HO?</t>
  </si>
  <si>
    <t>leeftijdsgroepen waar de score door bepaald wordt? Zo ja, welke? Past dit percentage bij de opgave van het team/ organisatie?</t>
  </si>
  <si>
    <t xml:space="preserve">In hoeverre is er in je team of in de organisatie ruimte voor verticale ontwikkeling? Is er voldoende potentieel voor opvolgingsvraagstukken? </t>
  </si>
  <si>
    <t xml:space="preserve">Zit er beweging (in-, door en uitstroom) in het personeelsbestand van je team? Hoeveel medewerkers zijn er de afgelopen twee jaar  </t>
  </si>
  <si>
    <t>Is er sprake van voldoende, veel of weinig beweging i.r.t.de ambitie? Hoe wordt hier actief op gestuurd?</t>
  </si>
  <si>
    <t>Wat wordt binnen je team de komende jaren het meest belangrijk geacht; instroom, doorstroom of uitstroom van personeel? Reden?</t>
  </si>
  <si>
    <t>In hoeverre kunnen vacatures snel en tijdig worden ingevuld? Op welke posities lastig?</t>
  </si>
  <si>
    <t>Levert uitstroom i.v.m. leeftijd komende 3-5 jaar in de groep GB personele kansen op?</t>
  </si>
  <si>
    <t>Zijn er medewerkers met (latente) vertrekplannen? Is dit een kans of een zorg?</t>
  </si>
  <si>
    <t>Hoe is de leeftijdsopbouw van je team verdeeld? In hoeverre past dit bij de ambitie?</t>
  </si>
  <si>
    <t>Levert uitstroom i.v.m. leeftijd komende 3-5 jaar personele knelpunten op?</t>
  </si>
  <si>
    <t>Wat zijn de risico's of kansen die samenhangen met leeftijdsopbouw (jong t/m oud) van de medewerkers binnen je team?</t>
  </si>
  <si>
    <t>Hoe tevreden ben je met de verhouding vast-extern?</t>
  </si>
  <si>
    <t>Zou je meer of minder flexibiliteit wensen? Reden?</t>
  </si>
  <si>
    <t>Waar liggen in jouw team de uitdagingen op gebied van diversiteit? (bijv. man-vrouw, leeftijd, etniciteit, persoonlijkheden)</t>
  </si>
  <si>
    <t>Welke interventies voorzie je in de toekomst om je personeel te kunnen behouden?</t>
  </si>
  <si>
    <t xml:space="preserve">Welke interventies voorzie je in de toekomst om de sleutelposities binnen de afdeling te behouden? </t>
  </si>
  <si>
    <t>Wat maakt ons team aantrekkelijk om voor ons te blijven werken?</t>
  </si>
  <si>
    <t>Formatie</t>
  </si>
  <si>
    <t xml:space="preserve">Waar verwacht je de grootste toename of afname in werk/ taken/ functies en/of formatie in je team? </t>
  </si>
  <si>
    <t>Bij afname van werk/ functies/ formatie; waar kunnen de kwaliteiten van deze mdws binnen het team/ de organisatie ingezet worden?</t>
  </si>
  <si>
    <t xml:space="preserve">Welk werk/ taken/ formatie komt er binnen je team nieuw bij? Kan dit binnen de huidige formatie opgelost worden? Kan dit werk binnen een </t>
  </si>
  <si>
    <t>Welke taken/ functies blijven de komende jaren stabiel? Wat wil je hiervan (extra) flexibel, in de keten of in de regio invullen?</t>
  </si>
  <si>
    <t>Welke functies/ rollen veranderen in de toekomst zodanig dat er nieuwe/ andere eisen gesteld worden aan de functie/ rol?</t>
  </si>
  <si>
    <t>Wat zijn de belangrijkste sterke punten van je team om de strategische doelstellingen te behalen?</t>
  </si>
  <si>
    <t>Wat zijn de belangrijkste knelpunten van je team om de strategische doelstellingen te behalen?</t>
  </si>
  <si>
    <t>Wat gebeurt er met de ambitie als je geen actie zou nemen met je huidige personeelsbestand?</t>
  </si>
  <si>
    <t xml:space="preserve">Waar voorzie je binnen de afdeling dat nieuwe functies ingezet moeten worden in het licht van de ambitie? Waar zie je de </t>
  </si>
  <si>
    <t>verdwijnfuncties/ taken?</t>
  </si>
  <si>
    <t>Welke van de kritieke kwaliteiten uit de werkbijeenkomst zijn voor jouw team het belangrijkste bij het realiseren van deze doelen?</t>
  </si>
  <si>
    <t>Wat valt je op bij het huidige presteren van je team? Kansen? Zorg? Welke actie(s) zijn nodig?</t>
  </si>
  <si>
    <r>
      <t xml:space="preserve">HO: </t>
    </r>
    <r>
      <rPr>
        <sz val="10"/>
        <color theme="4"/>
        <rFont val="AvantGarde Md BT"/>
      </rPr>
      <t xml:space="preserve">Wat vind je van het percentage HO in relatie tot het realiseren van de ambitie? Is dit percentage goed, te hoog, te laag of te stabiel om de </t>
    </r>
  </si>
  <si>
    <t xml:space="preserve">om de ambitie te realiseren? Zijn er voldoende ontwikkelmogelijkheden binnen het team en binnen de organisatie voor de groep HO? </t>
  </si>
  <si>
    <r>
      <rPr>
        <b/>
        <sz val="10"/>
        <color rgb="FF58C5C7"/>
        <rFont val="AvantGarde Md BT"/>
      </rPr>
      <t xml:space="preserve">VOD/VOT:  </t>
    </r>
    <r>
      <rPr>
        <sz val="10"/>
        <color theme="4"/>
        <rFont val="AvantGarde Md BT"/>
      </rPr>
      <t>Wat vind je van het percentage VO (direct / op termijn) in relatie tot het realiseren van de ambitie? Zijn er specifieke functies of</t>
    </r>
  </si>
  <si>
    <t>Welke acties zijn er noodzakelijk voor de groep VO?</t>
  </si>
  <si>
    <t xml:space="preserve">Is er een verschil tussen het huidige en benodigde opleidingsniveau/ werk- en denkniveau? Zo ja, hoe ziet dat eruit? </t>
  </si>
  <si>
    <t>ingestroomd, doorgestroomd en uitgestroomd? Wat was hiervan de reden?</t>
  </si>
  <si>
    <t>Hoe zou dit er concreet uit moeten komen te zien?</t>
  </si>
  <si>
    <t>Wat zijn voor jou de sleutelposities / functies binnen je team om je ambitie te realiseren? Hoe is het met de bezetting van deze posities?</t>
  </si>
  <si>
    <t xml:space="preserve">Wie zijn de sleutelpersonen binnen jouw team? Wat maken dit sleutelpersonen? </t>
  </si>
  <si>
    <t>ander onderdeel in de organisatie belegd worden? Heb je hier extra vast/flex formatie voor nodig?</t>
  </si>
  <si>
    <t xml:space="preserve">Wat valt je op in het tabblad Grafisch m.b.t functioneren? Welke extra conclusies kan je hieruit trekken ? </t>
  </si>
  <si>
    <t xml:space="preserve">Wat valt je op in het tabblad Grafisch? Welke extra conclusies kan je hieruit trekken over het ontwikkelpotentieel van je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</si>
</sst>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85">
    <font>
      <sz val="11"/>
      <color theme="1"/>
      <name val="Calibri"/>
      <family val="2"/>
      <scheme val="minor"/>
    </font>
    <font>
      <sz val="11"/>
      <color theme="1"/>
      <name val="Calibri"/>
      <family val="2"/>
      <scheme val="minor"/>
    </font>
    <font>
      <sz val="11"/>
      <color indexed="8"/>
      <name val="ScalaSansLF"/>
    </font>
    <font>
      <sz val="10"/>
      <name val="Arial"/>
      <family val="2"/>
    </font>
    <font>
      <b/>
      <sz val="11"/>
      <color indexed="8"/>
      <name val="ScalaSansLF"/>
    </font>
    <font>
      <sz val="11"/>
      <color indexed="17"/>
      <name val="ScalaSansLF"/>
    </font>
    <font>
      <sz val="11"/>
      <color indexed="36"/>
      <name val="ScalaSansLF"/>
    </font>
    <font>
      <sz val="11"/>
      <name val="ScalaSansLF"/>
    </font>
    <font>
      <i/>
      <sz val="11"/>
      <name val="ScalaSansLF"/>
    </font>
    <font>
      <u/>
      <sz val="11"/>
      <color theme="10"/>
      <name val="Calibri"/>
      <family val="2"/>
      <scheme val="minor"/>
    </font>
    <font>
      <b/>
      <sz val="11"/>
      <color theme="1"/>
      <name val="Calibri"/>
      <family val="2"/>
      <scheme val="minor"/>
    </font>
    <font>
      <sz val="11"/>
      <color theme="1"/>
      <name val="AvantGarde Md BT"/>
      <family val="2"/>
    </font>
    <font>
      <b/>
      <sz val="12"/>
      <color theme="0"/>
      <name val="AvantGarde Md BT"/>
      <family val="2"/>
    </font>
    <font>
      <b/>
      <sz val="11"/>
      <color theme="0"/>
      <name val="AvantGarde Md BT"/>
      <family val="2"/>
    </font>
    <font>
      <b/>
      <sz val="8"/>
      <color theme="0"/>
      <name val="AvantGarde Md BT"/>
      <family val="2"/>
    </font>
    <font>
      <sz val="11"/>
      <color indexed="8"/>
      <name val="AvantGarde Md BT"/>
      <family val="2"/>
    </font>
    <font>
      <sz val="11"/>
      <color theme="0"/>
      <name val="AvantGarde Md BT"/>
      <family val="2"/>
    </font>
    <font>
      <b/>
      <sz val="12"/>
      <color indexed="8"/>
      <name val="AvantGarde Md BT"/>
      <family val="2"/>
    </font>
    <font>
      <sz val="12"/>
      <color indexed="8"/>
      <name val="AvantGarde Md BT"/>
      <family val="2"/>
    </font>
    <font>
      <b/>
      <sz val="12"/>
      <name val="AvantGarde Md BT"/>
      <family val="2"/>
    </font>
    <font>
      <sz val="14"/>
      <name val="AvantGarde Md BT"/>
      <family val="2"/>
    </font>
    <font>
      <b/>
      <sz val="14"/>
      <color rgb="FF001F5B"/>
      <name val="AvantGarde Md BT"/>
      <family val="2"/>
    </font>
    <font>
      <b/>
      <sz val="14"/>
      <color theme="0"/>
      <name val="AvantGarde Md BT"/>
      <family val="2"/>
    </font>
    <font>
      <sz val="14"/>
      <color theme="0"/>
      <name val="AvantGarde Md BT"/>
      <family val="2"/>
    </font>
    <font>
      <b/>
      <sz val="16"/>
      <color theme="0"/>
      <name val="AvantGarde Md BT"/>
      <family val="2"/>
    </font>
    <font>
      <b/>
      <sz val="18"/>
      <color theme="0"/>
      <name val="AvantGarde Md BT"/>
      <family val="2"/>
    </font>
    <font>
      <b/>
      <sz val="22"/>
      <color rgb="FF58C5C7"/>
      <name val="AvantGarde Md BT"/>
      <family val="2"/>
    </font>
    <font>
      <b/>
      <sz val="20"/>
      <color rgb="FF58C5C7"/>
      <name val="AvantGarde Md BT"/>
      <family val="2"/>
    </font>
    <font>
      <b/>
      <sz val="26"/>
      <color rgb="FF58C5C7"/>
      <name val="AvantGarde Md BT"/>
      <family val="2"/>
    </font>
    <font>
      <b/>
      <sz val="36"/>
      <color rgb="FF58C5C7"/>
      <name val="AvantGarde Md BT"/>
      <family val="2"/>
    </font>
    <font>
      <b/>
      <sz val="26"/>
      <color theme="0"/>
      <name val="AvantGarde Md BT"/>
      <family val="2"/>
    </font>
    <font>
      <b/>
      <sz val="10"/>
      <color indexed="8"/>
      <name val="AvantGarde Md BT"/>
      <family val="2"/>
    </font>
    <font>
      <sz val="10"/>
      <name val="AvantGarde Md BT"/>
      <family val="2"/>
    </font>
    <font>
      <b/>
      <sz val="10"/>
      <color theme="6" tint="-0.249977111117893"/>
      <name val="AvantGarde Md BT"/>
      <family val="2"/>
    </font>
    <font>
      <b/>
      <sz val="12"/>
      <color theme="6" tint="-0.249977111117893"/>
      <name val="AvantGarde Md BT"/>
      <family val="2"/>
    </font>
    <font>
      <b/>
      <sz val="10"/>
      <color theme="9" tint="-0.249977111117893"/>
      <name val="AvantGarde Md BT"/>
      <family val="2"/>
    </font>
    <font>
      <b/>
      <sz val="12"/>
      <color theme="9" tint="-0.249977111117893"/>
      <name val="AvantGarde Md BT"/>
      <family val="2"/>
    </font>
    <font>
      <b/>
      <sz val="10"/>
      <color rgb="FF0070C0"/>
      <name val="AvantGarde Md BT"/>
      <family val="2"/>
    </font>
    <font>
      <b/>
      <sz val="12"/>
      <color rgb="FF0070C0"/>
      <name val="AvantGarde Md BT"/>
      <family val="2"/>
    </font>
    <font>
      <b/>
      <sz val="10"/>
      <name val="AvantGarde Md BT"/>
      <family val="2"/>
    </font>
    <font>
      <b/>
      <sz val="10"/>
      <color theme="0"/>
      <name val="AvantGarde Md BT"/>
      <family val="2"/>
    </font>
    <font>
      <sz val="18"/>
      <color theme="1"/>
      <name val="Calibri"/>
      <family val="2"/>
      <scheme val="minor"/>
    </font>
    <font>
      <sz val="16"/>
      <color theme="0"/>
      <name val="AvantGarde Md BT"/>
      <family val="2"/>
    </font>
    <font>
      <b/>
      <i/>
      <sz val="10"/>
      <name val="AvantGarde Md BT"/>
      <family val="2"/>
    </font>
    <font>
      <b/>
      <i/>
      <sz val="10"/>
      <color rgb="FF58C5C7"/>
      <name val="AvantGarde Md BT"/>
      <family val="2"/>
    </font>
    <font>
      <b/>
      <sz val="10"/>
      <color rgb="FF58C5C7"/>
      <name val="AvantGarde Md BT"/>
      <family val="2"/>
    </font>
    <font>
      <b/>
      <u/>
      <sz val="10"/>
      <color rgb="FF58C5C7"/>
      <name val="AvantGarde Md BT"/>
      <family val="2"/>
    </font>
    <font>
      <sz val="10"/>
      <color rgb="FF001F5B"/>
      <name val="AvantGarde Md BT"/>
      <family val="2"/>
    </font>
    <font>
      <b/>
      <i/>
      <sz val="10"/>
      <color theme="0"/>
      <name val="AvantGarde Md BT"/>
      <family val="2"/>
    </font>
    <font>
      <sz val="16"/>
      <color rgb="FF58C5C7"/>
      <name val="Wingdings"/>
      <charset val="2"/>
    </font>
    <font>
      <b/>
      <sz val="18"/>
      <color rgb="FF001F5B"/>
      <name val="AvantGarde Md BT"/>
      <family val="2"/>
    </font>
    <font>
      <b/>
      <sz val="13"/>
      <color rgb="FF001F5B"/>
      <name val="AvantGarde Md BT"/>
      <family val="2"/>
    </font>
    <font>
      <b/>
      <sz val="12"/>
      <color rgb="FF001F5B"/>
      <name val="AvantGarde Md BT"/>
      <family val="2"/>
    </font>
    <font>
      <b/>
      <sz val="10"/>
      <color rgb="FF001F5B"/>
      <name val="AvantGarde Md BT"/>
      <family val="2"/>
    </font>
    <font>
      <sz val="12"/>
      <name val="AvantGarde Md BT"/>
      <family val="2"/>
    </font>
    <font>
      <sz val="12"/>
      <color theme="1"/>
      <name val="AvantGarde Md BT"/>
      <family val="2"/>
    </font>
    <font>
      <b/>
      <sz val="11"/>
      <color rgb="FF001F5B"/>
      <name val="AvantGarde Md BT"/>
      <family val="2"/>
    </font>
    <font>
      <b/>
      <sz val="24"/>
      <color rgb="FF58C5C7"/>
      <name val="AvantGarde Md BT"/>
      <family val="2"/>
    </font>
    <font>
      <sz val="10"/>
      <color rgb="FF001F5B"/>
      <name val="Wingdings"/>
      <charset val="2"/>
    </font>
    <font>
      <sz val="11"/>
      <color rgb="FF001F5B"/>
      <name val="AvantGarde Md BT"/>
      <family val="2"/>
    </font>
    <font>
      <sz val="7"/>
      <color rgb="FF001F5B"/>
      <name val="AvantGarde Md BT"/>
      <family val="2"/>
    </font>
    <font>
      <u/>
      <sz val="11"/>
      <color rgb="FF001F5B"/>
      <name val="AvantGarde Md BT"/>
      <family val="2"/>
    </font>
    <font>
      <sz val="12"/>
      <color rgb="FF001F5B"/>
      <name val="AvantGarde Md BT"/>
      <family val="2"/>
    </font>
    <font>
      <b/>
      <sz val="20"/>
      <color theme="0"/>
      <name val="AvantGarde Md BT"/>
      <family val="2"/>
    </font>
    <font>
      <sz val="10"/>
      <color rgb="FF58C5C7"/>
      <name val="Wingdings"/>
      <charset val="2"/>
    </font>
    <font>
      <b/>
      <sz val="36"/>
      <color rgb="FF001F5B"/>
      <name val="AvantGarde Md BT"/>
      <family val="2"/>
    </font>
    <font>
      <b/>
      <sz val="8"/>
      <color rgb="FF001F5B"/>
      <name val="AvantGarde Md BT"/>
      <family val="2"/>
    </font>
    <font>
      <b/>
      <sz val="16"/>
      <color rgb="FF001F5B"/>
      <name val="AvantGarde Md BT"/>
      <family val="2"/>
    </font>
    <font>
      <sz val="11"/>
      <color theme="8"/>
      <name val="AvantGarde Md BT"/>
      <family val="2"/>
    </font>
    <font>
      <sz val="10"/>
      <color rgb="FF001F5B"/>
      <name val="AvantGarde Md BT"/>
      <family val="2"/>
      <charset val="2"/>
    </font>
    <font>
      <b/>
      <u/>
      <sz val="11"/>
      <color rgb="FF58C5C7"/>
      <name val="Calibri"/>
      <family val="2"/>
      <scheme val="minor"/>
    </font>
    <font>
      <sz val="10"/>
      <color rgb="FF001F5B"/>
      <name val="AvantGarde Md BT"/>
    </font>
    <font>
      <sz val="11"/>
      <color rgb="FF001F5B"/>
      <name val="Calibri"/>
      <family val="2"/>
      <scheme val="minor"/>
    </font>
    <font>
      <sz val="10"/>
      <color rgb="FFFF0000"/>
      <name val="AvantGarde Md BT"/>
      <family val="2"/>
    </font>
    <font>
      <b/>
      <sz val="12"/>
      <color theme="5"/>
      <name val="AvantGarde Md BT"/>
    </font>
    <font>
      <sz val="10"/>
      <color theme="0"/>
      <name val="AvantGarde Md BT"/>
    </font>
    <font>
      <sz val="16"/>
      <color rgb="FF001F5B"/>
      <name val="AvantGarde Md BT"/>
      <family val="2"/>
    </font>
    <font>
      <sz val="11"/>
      <color rgb="FF001F5B"/>
      <name val="AvantGarde Md BT"/>
    </font>
    <font>
      <sz val="10"/>
      <color theme="5"/>
      <name val="Wingdings"/>
      <charset val="2"/>
    </font>
    <font>
      <sz val="10"/>
      <color theme="0"/>
      <name val="Webdings"/>
      <family val="1"/>
      <charset val="2"/>
    </font>
    <font>
      <sz val="10"/>
      <color theme="0"/>
      <name val="AvantGarde Md BT"/>
      <family val="2"/>
    </font>
    <font>
      <b/>
      <sz val="22"/>
      <color theme="0"/>
      <name val="AvantGarde Md BT"/>
      <family val="2"/>
    </font>
    <font>
      <sz val="10"/>
      <color theme="4"/>
      <name val="AvantGarde Md BT"/>
    </font>
    <font>
      <b/>
      <sz val="10"/>
      <color rgb="FF58C5C7"/>
      <name val="AvantGarde Md BT"/>
    </font>
    <font>
      <sz val="10"/>
      <color theme="4"/>
      <name val="AvantGarde Md BT"/>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2" tint="-9.9948118533890809E-2"/>
        <bgColor indexed="64"/>
      </patternFill>
    </fill>
    <fill>
      <patternFill patternType="solid">
        <fgColor rgb="FF58C5C7"/>
        <bgColor indexed="64"/>
      </patternFill>
    </fill>
    <fill>
      <patternFill patternType="solid">
        <fgColor rgb="FF001F5B"/>
        <bgColor indexed="64"/>
      </patternFill>
    </fill>
    <fill>
      <patternFill patternType="solid">
        <fgColor rgb="FF58C5C7"/>
        <bgColor auto="1"/>
      </patternFill>
    </fill>
    <fill>
      <patternFill patternType="solid">
        <fgColor rgb="FF001F5B"/>
        <bgColor auto="1"/>
      </patternFill>
    </fill>
    <fill>
      <patternFill patternType="solid">
        <fgColor rgb="FFFFFF00"/>
        <bgColor indexed="64"/>
      </patternFill>
    </fill>
    <fill>
      <patternFill patternType="solid">
        <fgColor theme="0" tint="-0.249977111117893"/>
        <bgColor indexed="64"/>
      </patternFill>
    </fill>
  </fills>
  <borders count="187">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style="thin">
        <color rgb="FF58C5C7"/>
      </left>
      <right style="thin">
        <color rgb="FF58C5C7"/>
      </right>
      <top style="thin">
        <color rgb="FF58C5C7"/>
      </top>
      <bottom style="thin">
        <color rgb="FF58C5C7"/>
      </bottom>
      <diagonal/>
    </border>
    <border>
      <left style="thin">
        <color rgb="FF58C5C7"/>
      </left>
      <right style="thin">
        <color rgb="FF58C5C7"/>
      </right>
      <top style="thin">
        <color rgb="FF001F5B"/>
      </top>
      <bottom style="thin">
        <color rgb="FF58C5C7"/>
      </bottom>
      <diagonal/>
    </border>
    <border>
      <left style="thin">
        <color rgb="FF58C5C7"/>
      </left>
      <right style="thin">
        <color rgb="FF001F5B"/>
      </right>
      <top style="thin">
        <color rgb="FF58C5C7"/>
      </top>
      <bottom style="thin">
        <color rgb="FF001F5B"/>
      </bottom>
      <diagonal/>
    </border>
    <border>
      <left style="thin">
        <color rgb="FF001F5B"/>
      </left>
      <right style="thin">
        <color rgb="FF58C5C7"/>
      </right>
      <top style="thin">
        <color rgb="FF58C5C7"/>
      </top>
      <bottom style="thin">
        <color rgb="FF001F5B"/>
      </bottom>
      <diagonal/>
    </border>
    <border>
      <left style="thin">
        <color rgb="FF58C5C7"/>
      </left>
      <right style="thin">
        <color rgb="FF001F5B"/>
      </right>
      <top style="thin">
        <color rgb="FF001F5B"/>
      </top>
      <bottom style="thin">
        <color rgb="FF58C5C7"/>
      </bottom>
      <diagonal/>
    </border>
    <border>
      <left style="thin">
        <color rgb="FF001F5B"/>
      </left>
      <right style="thin">
        <color rgb="FF58C5C7"/>
      </right>
      <top style="thin">
        <color rgb="FF001F5B"/>
      </top>
      <bottom style="thin">
        <color rgb="FF58C5C7"/>
      </bottom>
      <diagonal/>
    </border>
    <border>
      <left style="thin">
        <color rgb="FF58C5C7"/>
      </left>
      <right style="thin">
        <color rgb="FF58C5C7"/>
      </right>
      <top style="thin">
        <color rgb="FF58C5C7"/>
      </top>
      <bottom/>
      <diagonal/>
    </border>
    <border>
      <left style="thin">
        <color rgb="FF58C5C7"/>
      </left>
      <right style="thin">
        <color rgb="FF58C5C7"/>
      </right>
      <top style="thin">
        <color rgb="FF001F5B"/>
      </top>
      <bottom/>
      <diagonal/>
    </border>
    <border>
      <left style="thin">
        <color rgb="FF001F5B"/>
      </left>
      <right style="thin">
        <color rgb="FF58C5C7"/>
      </right>
      <top style="thin">
        <color rgb="FF001F5B"/>
      </top>
      <bottom/>
      <diagonal/>
    </border>
    <border>
      <left style="thin">
        <color rgb="FF58C5C7"/>
      </left>
      <right/>
      <top/>
      <bottom/>
      <diagonal/>
    </border>
    <border>
      <left/>
      <right style="thin">
        <color rgb="FF58C5C7"/>
      </right>
      <top/>
      <bottom/>
      <diagonal/>
    </border>
    <border>
      <left style="thin">
        <color rgb="FF58C5C7"/>
      </left>
      <right style="thin">
        <color rgb="FF58C5C7"/>
      </right>
      <top style="thin">
        <color rgb="FF58C5C7"/>
      </top>
      <bottom style="hair">
        <color theme="0"/>
      </bottom>
      <diagonal/>
    </border>
    <border>
      <left style="thin">
        <color rgb="FF58C5C7"/>
      </left>
      <right style="thin">
        <color rgb="FF58C5C7"/>
      </right>
      <top style="hair">
        <color theme="0"/>
      </top>
      <bottom style="hair">
        <color theme="0"/>
      </bottom>
      <diagonal/>
    </border>
    <border>
      <left style="thin">
        <color rgb="FF58C5C7"/>
      </left>
      <right style="thin">
        <color rgb="FF58C5C7"/>
      </right>
      <top style="hair">
        <color theme="0"/>
      </top>
      <bottom style="thin">
        <color rgb="FF58C5C7"/>
      </bottom>
      <diagonal/>
    </border>
    <border>
      <left style="thin">
        <color rgb="FF58C5C7"/>
      </left>
      <right/>
      <top/>
      <bottom style="thin">
        <color rgb="FF58C5C7"/>
      </bottom>
      <diagonal/>
    </border>
    <border>
      <left/>
      <right style="thin">
        <color rgb="FF58C5C7"/>
      </right>
      <top/>
      <bottom style="thin">
        <color rgb="FF58C5C7"/>
      </bottom>
      <diagonal/>
    </border>
    <border>
      <left/>
      <right style="thin">
        <color rgb="FF58C5C7"/>
      </right>
      <top style="thin">
        <color rgb="FF58C5C7"/>
      </top>
      <bottom style="hair">
        <color theme="0"/>
      </bottom>
      <diagonal/>
    </border>
    <border>
      <left/>
      <right style="thin">
        <color rgb="FF58C5C7"/>
      </right>
      <top style="hair">
        <color theme="0"/>
      </top>
      <bottom style="hair">
        <color theme="0"/>
      </bottom>
      <diagonal/>
    </border>
    <border>
      <left/>
      <right style="thin">
        <color rgb="FF58C5C7"/>
      </right>
      <top style="hair">
        <color theme="0"/>
      </top>
      <bottom style="thin">
        <color rgb="FF58C5C7"/>
      </bottom>
      <diagonal/>
    </border>
    <border>
      <left style="thin">
        <color rgb="FF001F5B"/>
      </left>
      <right/>
      <top style="thin">
        <color rgb="FF001F5B"/>
      </top>
      <bottom/>
      <diagonal/>
    </border>
    <border>
      <left/>
      <right style="thin">
        <color rgb="FF001F5B"/>
      </right>
      <top style="thin">
        <color rgb="FF001F5B"/>
      </top>
      <bottom/>
      <diagonal/>
    </border>
    <border>
      <left style="thin">
        <color rgb="FF001F5B"/>
      </left>
      <right/>
      <top/>
      <bottom/>
      <diagonal/>
    </border>
    <border>
      <left/>
      <right style="thin">
        <color rgb="FF001F5B"/>
      </right>
      <top/>
      <bottom/>
      <diagonal/>
    </border>
    <border>
      <left style="thin">
        <color rgb="FF001F5B"/>
      </left>
      <right/>
      <top/>
      <bottom style="thin">
        <color rgb="FF001F5B"/>
      </bottom>
      <diagonal/>
    </border>
    <border>
      <left/>
      <right style="thin">
        <color rgb="FF001F5B"/>
      </right>
      <top/>
      <bottom style="thin">
        <color rgb="FF001F5B"/>
      </bottom>
      <diagonal/>
    </border>
    <border>
      <left style="thin">
        <color rgb="FF58C5C7"/>
      </left>
      <right style="thin">
        <color rgb="FF58C5C7"/>
      </right>
      <top/>
      <bottom/>
      <diagonal/>
    </border>
    <border>
      <left style="thin">
        <color rgb="FF58C5C7"/>
      </left>
      <right style="thin">
        <color rgb="FF58C5C7"/>
      </right>
      <top/>
      <bottom style="thin">
        <color rgb="FF58C5C7"/>
      </bottom>
      <diagonal/>
    </border>
    <border>
      <left/>
      <right/>
      <top style="thin">
        <color rgb="FF001F5B"/>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medium">
        <color theme="0"/>
      </left>
      <right/>
      <top style="medium">
        <color theme="0"/>
      </top>
      <bottom/>
      <diagonal/>
    </border>
    <border>
      <left/>
      <right style="thin">
        <color rgb="FF58C5C7"/>
      </right>
      <top style="medium">
        <color theme="0"/>
      </top>
      <bottom/>
      <diagonal/>
    </border>
    <border>
      <left style="thin">
        <color rgb="FF58C5C7"/>
      </left>
      <right style="thin">
        <color rgb="FF58C5C7"/>
      </right>
      <top style="medium">
        <color theme="0"/>
      </top>
      <bottom/>
      <diagonal/>
    </border>
    <border>
      <left style="thin">
        <color rgb="FF58C5C7"/>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thin">
        <color rgb="FF58C5C7"/>
      </bottom>
      <diagonal/>
    </border>
    <border>
      <left/>
      <right style="medium">
        <color theme="0"/>
      </right>
      <top/>
      <bottom style="thin">
        <color rgb="FF58C5C7"/>
      </bottom>
      <diagonal/>
    </border>
    <border>
      <left style="medium">
        <color theme="0"/>
      </left>
      <right/>
      <top/>
      <bottom style="thin">
        <color rgb="FF001F5B"/>
      </bottom>
      <diagonal/>
    </border>
    <border>
      <left/>
      <right style="medium">
        <color theme="0"/>
      </right>
      <top/>
      <bottom style="thin">
        <color rgb="FF001F5B"/>
      </bottom>
      <diagonal/>
    </border>
    <border>
      <left style="medium">
        <color theme="0"/>
      </left>
      <right/>
      <top style="thin">
        <color rgb="FF001F5B"/>
      </top>
      <bottom/>
      <diagonal/>
    </border>
    <border>
      <left/>
      <right style="medium">
        <color theme="0"/>
      </right>
      <top style="thin">
        <color rgb="FF001F5B"/>
      </top>
      <bottom/>
      <diagonal/>
    </border>
    <border>
      <left style="medium">
        <color theme="0"/>
      </left>
      <right/>
      <top/>
      <bottom style="medium">
        <color theme="0"/>
      </bottom>
      <diagonal/>
    </border>
    <border>
      <left/>
      <right style="thin">
        <color rgb="FF58C5C7"/>
      </right>
      <top/>
      <bottom style="medium">
        <color theme="0"/>
      </bottom>
      <diagonal/>
    </border>
    <border>
      <left style="thin">
        <color rgb="FF58C5C7"/>
      </left>
      <right style="thin">
        <color rgb="FF58C5C7"/>
      </right>
      <top/>
      <bottom style="medium">
        <color theme="0"/>
      </bottom>
      <diagonal/>
    </border>
    <border>
      <left style="thin">
        <color rgb="FF58C5C7"/>
      </left>
      <right/>
      <top style="thin">
        <color rgb="FF58C5C7"/>
      </top>
      <bottom style="medium">
        <color theme="0"/>
      </bottom>
      <diagonal/>
    </border>
    <border>
      <left/>
      <right style="medium">
        <color theme="0"/>
      </right>
      <top style="thin">
        <color rgb="FF58C5C7"/>
      </top>
      <bottom style="medium">
        <color theme="0"/>
      </bottom>
      <diagonal/>
    </border>
    <border>
      <left style="thin">
        <color theme="0"/>
      </left>
      <right style="medium">
        <color theme="0"/>
      </right>
      <top style="thin">
        <color theme="0"/>
      </top>
      <bottom/>
      <diagonal/>
    </border>
    <border>
      <left style="thin">
        <color theme="0"/>
      </left>
      <right style="medium">
        <color theme="0"/>
      </right>
      <top/>
      <bottom/>
      <diagonal/>
    </border>
    <border>
      <left style="thin">
        <color theme="0"/>
      </left>
      <right style="medium">
        <color theme="0"/>
      </right>
      <top/>
      <bottom style="thin">
        <color theme="0"/>
      </bottom>
      <diagonal/>
    </border>
    <border>
      <left style="medium">
        <color rgb="FF001F5B"/>
      </left>
      <right style="medium">
        <color rgb="FF001F5B"/>
      </right>
      <top style="medium">
        <color rgb="FF001F5B"/>
      </top>
      <bottom/>
      <diagonal/>
    </border>
    <border>
      <left style="medium">
        <color rgb="FF001F5B"/>
      </left>
      <right style="medium">
        <color rgb="FF001F5B"/>
      </right>
      <top/>
      <bottom/>
      <diagonal/>
    </border>
    <border>
      <left style="medium">
        <color rgb="FF001F5B"/>
      </left>
      <right style="medium">
        <color rgb="FF001F5B"/>
      </right>
      <top/>
      <bottom style="medium">
        <color rgb="FF001F5B"/>
      </bottom>
      <diagonal/>
    </border>
    <border>
      <left style="medium">
        <color rgb="FF001F5B"/>
      </left>
      <right/>
      <top style="medium">
        <color rgb="FF001F5B"/>
      </top>
      <bottom/>
      <diagonal/>
    </border>
    <border>
      <left/>
      <right/>
      <top style="medium">
        <color rgb="FF001F5B"/>
      </top>
      <bottom/>
      <diagonal/>
    </border>
    <border>
      <left/>
      <right style="medium">
        <color rgb="FF001F5B"/>
      </right>
      <top style="medium">
        <color rgb="FF001F5B"/>
      </top>
      <bottom/>
      <diagonal/>
    </border>
    <border>
      <left style="medium">
        <color rgb="FF001F5B"/>
      </left>
      <right/>
      <top/>
      <bottom/>
      <diagonal/>
    </border>
    <border>
      <left/>
      <right style="medium">
        <color rgb="FF001F5B"/>
      </right>
      <top/>
      <bottom/>
      <diagonal/>
    </border>
    <border>
      <left style="medium">
        <color rgb="FF001F5B"/>
      </left>
      <right/>
      <top/>
      <bottom style="medium">
        <color rgb="FF001F5B"/>
      </bottom>
      <diagonal/>
    </border>
    <border>
      <left/>
      <right/>
      <top/>
      <bottom style="medium">
        <color rgb="FF001F5B"/>
      </bottom>
      <diagonal/>
    </border>
    <border>
      <left/>
      <right style="medium">
        <color rgb="FF001F5B"/>
      </right>
      <top/>
      <bottom style="medium">
        <color rgb="FF001F5B"/>
      </bottom>
      <diagonal/>
    </border>
    <border>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medium">
        <color indexed="64"/>
      </top>
      <bottom/>
      <diagonal/>
    </border>
    <border>
      <left style="thin">
        <color theme="0"/>
      </left>
      <right/>
      <top/>
      <bottom/>
      <diagonal/>
    </border>
    <border>
      <left style="medium">
        <color indexed="64"/>
      </left>
      <right/>
      <top style="thin">
        <color theme="0"/>
      </top>
      <bottom style="thin">
        <color theme="0"/>
      </bottom>
      <diagonal/>
    </border>
    <border>
      <left style="thin">
        <color theme="0"/>
      </left>
      <right/>
      <top/>
      <bottom style="medium">
        <color rgb="FF001F5B"/>
      </bottom>
      <diagonal/>
    </border>
    <border>
      <left style="thin">
        <color rgb="FF001F5B"/>
      </left>
      <right style="thin">
        <color rgb="FF001F5B"/>
      </right>
      <top style="thin">
        <color rgb="FF001F5B"/>
      </top>
      <bottom/>
      <diagonal/>
    </border>
    <border>
      <left style="thin">
        <color rgb="FF001F5B"/>
      </left>
      <right style="thin">
        <color rgb="FF001F5B"/>
      </right>
      <top/>
      <bottom/>
      <diagonal/>
    </border>
    <border>
      <left style="thin">
        <color rgb="FF001F5B"/>
      </left>
      <right style="thin">
        <color rgb="FF001F5B"/>
      </right>
      <top/>
      <bottom style="thin">
        <color rgb="FF001F5B"/>
      </bottom>
      <diagonal/>
    </border>
    <border>
      <left style="thin">
        <color rgb="FF58C5C7"/>
      </left>
      <right/>
      <top style="thin">
        <color rgb="FF58C5C7"/>
      </top>
      <bottom/>
      <diagonal/>
    </border>
    <border>
      <left/>
      <right/>
      <top style="thin">
        <color rgb="FF58C5C7"/>
      </top>
      <bottom/>
      <diagonal/>
    </border>
    <border>
      <left/>
      <right style="thin">
        <color rgb="FF58C5C7"/>
      </right>
      <top style="thin">
        <color rgb="FF58C5C7"/>
      </top>
      <bottom/>
      <diagonal/>
    </border>
    <border>
      <left/>
      <right/>
      <top/>
      <bottom style="thin">
        <color rgb="FF58C5C7"/>
      </bottom>
      <diagonal/>
    </border>
    <border>
      <left/>
      <right/>
      <top style="medium">
        <color theme="0"/>
      </top>
      <bottom style="thin">
        <color theme="0"/>
      </bottom>
      <diagonal/>
    </border>
    <border>
      <left style="thin">
        <color rgb="FF001F5B"/>
      </left>
      <right/>
      <top style="medium">
        <color rgb="FF001F5B"/>
      </top>
      <bottom/>
      <diagonal/>
    </border>
    <border>
      <left style="thin">
        <color theme="0"/>
      </left>
      <right/>
      <top style="medium">
        <color rgb="FF001F5B"/>
      </top>
      <bottom/>
      <diagonal/>
    </border>
    <border>
      <left style="thin">
        <color theme="0"/>
      </left>
      <right style="thin">
        <color theme="0"/>
      </right>
      <top style="medium">
        <color rgb="FF001F5B"/>
      </top>
      <bottom style="thin">
        <color theme="0"/>
      </bottom>
      <diagonal/>
    </border>
    <border>
      <left style="thin">
        <color theme="0"/>
      </left>
      <right style="thin">
        <color theme="0"/>
      </right>
      <top style="thin">
        <color theme="0"/>
      </top>
      <bottom style="medium">
        <color rgb="FF001F5B"/>
      </bottom>
      <diagonal/>
    </border>
    <border>
      <left style="medium">
        <color rgb="FF58C5C7"/>
      </left>
      <right style="thin">
        <color theme="0"/>
      </right>
      <top style="thin">
        <color theme="0"/>
      </top>
      <bottom/>
      <diagonal/>
    </border>
    <border>
      <left style="medium">
        <color rgb="FF58C5C7"/>
      </left>
      <right style="thin">
        <color theme="0"/>
      </right>
      <top style="thin">
        <color theme="0"/>
      </top>
      <bottom style="thin">
        <color theme="0"/>
      </bottom>
      <diagonal/>
    </border>
    <border>
      <left style="thin">
        <color theme="0"/>
      </left>
      <right style="thin">
        <color theme="0"/>
      </right>
      <top style="medium">
        <color rgb="FF58C5C7"/>
      </top>
      <bottom style="medium">
        <color rgb="FF58C5C7"/>
      </bottom>
      <diagonal/>
    </border>
    <border>
      <left style="medium">
        <color rgb="FF58C5C7"/>
      </left>
      <right/>
      <top style="medium">
        <color rgb="FF58C5C7"/>
      </top>
      <bottom/>
      <diagonal/>
    </border>
    <border>
      <left style="medium">
        <color rgb="FF58C5C7"/>
      </left>
      <right/>
      <top/>
      <bottom/>
      <diagonal/>
    </border>
    <border>
      <left/>
      <right style="medium">
        <color rgb="FF58C5C7"/>
      </right>
      <top style="medium">
        <color rgb="FF58C5C7"/>
      </top>
      <bottom/>
      <diagonal/>
    </border>
    <border>
      <left/>
      <right style="medium">
        <color rgb="FF58C5C7"/>
      </right>
      <top/>
      <bottom/>
      <diagonal/>
    </border>
    <border>
      <left/>
      <right style="medium">
        <color rgb="FF58C5C7"/>
      </right>
      <top/>
      <bottom style="medium">
        <color rgb="FF58C5C7"/>
      </bottom>
      <diagonal/>
    </border>
    <border>
      <left style="medium">
        <color rgb="FF58C5C7"/>
      </left>
      <right style="thin">
        <color theme="0"/>
      </right>
      <top/>
      <bottom style="medium">
        <color rgb="FF58C5C7"/>
      </bottom>
      <diagonal/>
    </border>
    <border>
      <left style="thin">
        <color theme="0"/>
      </left>
      <right style="thin">
        <color theme="0"/>
      </right>
      <top/>
      <bottom style="medium">
        <color rgb="FF58C5C7"/>
      </bottom>
      <diagonal/>
    </border>
    <border>
      <left style="thin">
        <color theme="0"/>
      </left>
      <right style="medium">
        <color rgb="FF58C5C7"/>
      </right>
      <top/>
      <bottom style="medium">
        <color rgb="FF58C5C7"/>
      </bottom>
      <diagonal/>
    </border>
    <border>
      <left style="medium">
        <color rgb="FF001F5B"/>
      </left>
      <right style="thin">
        <color theme="0"/>
      </right>
      <top style="medium">
        <color rgb="FF001F5B"/>
      </top>
      <bottom style="thin">
        <color theme="0"/>
      </bottom>
      <diagonal/>
    </border>
    <border>
      <left style="thin">
        <color theme="0"/>
      </left>
      <right style="medium">
        <color rgb="FF001F5B"/>
      </right>
      <top style="medium">
        <color rgb="FF001F5B"/>
      </top>
      <bottom style="thin">
        <color theme="0"/>
      </bottom>
      <diagonal/>
    </border>
    <border>
      <left style="medium">
        <color rgb="FF001F5B"/>
      </left>
      <right style="thin">
        <color theme="0"/>
      </right>
      <top style="thin">
        <color theme="0"/>
      </top>
      <bottom style="thin">
        <color theme="0"/>
      </bottom>
      <diagonal/>
    </border>
    <border>
      <left style="thin">
        <color theme="0"/>
      </left>
      <right style="medium">
        <color rgb="FF001F5B"/>
      </right>
      <top style="thin">
        <color theme="0"/>
      </top>
      <bottom style="thin">
        <color theme="0"/>
      </bottom>
      <diagonal/>
    </border>
    <border>
      <left style="medium">
        <color rgb="FF001F5B"/>
      </left>
      <right style="thin">
        <color theme="0"/>
      </right>
      <top style="thin">
        <color theme="0"/>
      </top>
      <bottom style="medium">
        <color rgb="FF001F5B"/>
      </bottom>
      <diagonal/>
    </border>
    <border>
      <left style="thin">
        <color theme="0"/>
      </left>
      <right style="medium">
        <color rgb="FF001F5B"/>
      </right>
      <top style="thin">
        <color theme="0"/>
      </top>
      <bottom style="medium">
        <color rgb="FF001F5B"/>
      </bottom>
      <diagonal/>
    </border>
    <border>
      <left/>
      <right/>
      <top style="medium">
        <color rgb="FF58C5C7"/>
      </top>
      <bottom/>
      <diagonal/>
    </border>
    <border>
      <left style="medium">
        <color rgb="FF58C5C7"/>
      </left>
      <right/>
      <top style="medium">
        <color rgb="FF58C5C7"/>
      </top>
      <bottom style="medium">
        <color rgb="FF58C5C7"/>
      </bottom>
      <diagonal/>
    </border>
    <border>
      <left/>
      <right/>
      <top style="medium">
        <color rgb="FF58C5C7"/>
      </top>
      <bottom style="medium">
        <color rgb="FF58C5C7"/>
      </bottom>
      <diagonal/>
    </border>
    <border>
      <left/>
      <right style="medium">
        <color rgb="FF58C5C7"/>
      </right>
      <top style="medium">
        <color rgb="FF58C5C7"/>
      </top>
      <bottom style="medium">
        <color rgb="FF58C5C7"/>
      </bottom>
      <diagonal/>
    </border>
    <border>
      <left style="thick">
        <color rgb="FF58C5C7"/>
      </left>
      <right style="thick">
        <color rgb="FF58C5C7"/>
      </right>
      <top style="thick">
        <color rgb="FF58C5C7"/>
      </top>
      <bottom style="thick">
        <color rgb="FF58C5C7"/>
      </bottom>
      <diagonal/>
    </border>
    <border>
      <left style="thin">
        <color theme="0"/>
      </left>
      <right style="medium">
        <color rgb="FF58C5C7"/>
      </right>
      <top/>
      <bottom/>
      <diagonal/>
    </border>
    <border>
      <left style="thin">
        <color theme="0"/>
      </left>
      <right style="medium">
        <color rgb="FF58C5C7"/>
      </right>
      <top style="thin">
        <color theme="0"/>
      </top>
      <bottom/>
      <diagonal/>
    </border>
    <border>
      <left style="thin">
        <color theme="0"/>
      </left>
      <right style="medium">
        <color rgb="FF58C5C7"/>
      </right>
      <top style="thin">
        <color theme="0"/>
      </top>
      <bottom style="thin">
        <color theme="0"/>
      </bottom>
      <diagonal/>
    </border>
    <border>
      <left/>
      <right style="medium">
        <color rgb="FF58C5C7"/>
      </right>
      <top style="thin">
        <color theme="0"/>
      </top>
      <bottom style="thin">
        <color theme="0"/>
      </bottom>
      <diagonal/>
    </border>
    <border>
      <left style="thin">
        <color theme="0"/>
      </left>
      <right style="medium">
        <color rgb="FF58C5C7"/>
      </right>
      <top style="thin">
        <color theme="0"/>
      </top>
      <bottom style="medium">
        <color rgb="FF58C5C7"/>
      </bottom>
      <diagonal/>
    </border>
    <border>
      <left/>
      <right style="medium">
        <color rgb="FF58C5C7"/>
      </right>
      <top/>
      <bottom style="thin">
        <color theme="0"/>
      </bottom>
      <diagonal/>
    </border>
    <border>
      <left style="medium">
        <color rgb="FF58C5C7"/>
      </left>
      <right style="thin">
        <color theme="0"/>
      </right>
      <top/>
      <bottom style="thin">
        <color theme="0"/>
      </bottom>
      <diagonal/>
    </border>
    <border>
      <left style="thick">
        <color rgb="FF58C5C7"/>
      </left>
      <right style="thick">
        <color rgb="FF58C5C7"/>
      </right>
      <top style="thin">
        <color rgb="FF58C5C7"/>
      </top>
      <bottom style="thick">
        <color rgb="FF58C5C7"/>
      </bottom>
      <diagonal/>
    </border>
    <border>
      <left style="thick">
        <color rgb="FF58C5C7"/>
      </left>
      <right style="thick">
        <color rgb="FF58C5C7"/>
      </right>
      <top style="thin">
        <color rgb="FF58C5C7"/>
      </top>
      <bottom/>
      <diagonal/>
    </border>
    <border>
      <left style="thick">
        <color rgb="FF58C5C7"/>
      </left>
      <right style="thick">
        <color rgb="FF58C5C7"/>
      </right>
      <top style="thin">
        <color rgb="FF58C5C7"/>
      </top>
      <bottom style="thin">
        <color rgb="FF58C5C7"/>
      </bottom>
      <diagonal/>
    </border>
    <border>
      <left style="thick">
        <color rgb="FF58C5C7"/>
      </left>
      <right style="thick">
        <color rgb="FF58C5C7"/>
      </right>
      <top/>
      <bottom/>
      <diagonal/>
    </border>
    <border>
      <left style="thick">
        <color rgb="FF58C5C7"/>
      </left>
      <right/>
      <top style="thick">
        <color rgb="FF58C5C7"/>
      </top>
      <bottom style="thick">
        <color rgb="FF58C5C7"/>
      </bottom>
      <diagonal/>
    </border>
    <border>
      <left style="thick">
        <color rgb="FF58C5C7"/>
      </left>
      <right/>
      <top style="thin">
        <color rgb="FF58C5C7"/>
      </top>
      <bottom style="thick">
        <color rgb="FF58C5C7"/>
      </bottom>
      <diagonal/>
    </border>
    <border>
      <left style="thin">
        <color rgb="FF58C5C7"/>
      </left>
      <right style="thick">
        <color rgb="FF58C5C7"/>
      </right>
      <top style="thin">
        <color rgb="FF58C5C7"/>
      </top>
      <bottom style="thin">
        <color rgb="FF58C5C7"/>
      </bottom>
      <diagonal/>
    </border>
    <border>
      <left style="thin">
        <color rgb="FF58C5C7"/>
      </left>
      <right style="thin">
        <color theme="0"/>
      </right>
      <top style="thin">
        <color theme="0"/>
      </top>
      <bottom style="medium">
        <color rgb="FF58C5C7"/>
      </bottom>
      <diagonal/>
    </border>
    <border>
      <left style="thin">
        <color rgb="FF58C5C7"/>
      </left>
      <right/>
      <top style="thin">
        <color rgb="FF58C5C7"/>
      </top>
      <bottom style="thick">
        <color rgb="FF58C5C7"/>
      </bottom>
      <diagonal/>
    </border>
    <border>
      <left style="thin">
        <color rgb="FF58C5C7"/>
      </left>
      <right style="thin">
        <color theme="0"/>
      </right>
      <top style="thin">
        <color theme="0"/>
      </top>
      <bottom style="thin">
        <color theme="0"/>
      </bottom>
      <diagonal/>
    </border>
    <border>
      <left style="thin">
        <color rgb="FF58C5C7"/>
      </left>
      <right/>
      <top style="thin">
        <color rgb="FF58C5C7"/>
      </top>
      <bottom style="thin">
        <color rgb="FF58C5C7"/>
      </bottom>
      <diagonal/>
    </border>
    <border>
      <left style="thick">
        <color rgb="FF58C5C7"/>
      </left>
      <right style="thin">
        <color rgb="FF58C5C7"/>
      </right>
      <top style="thin">
        <color rgb="FF58C5C7"/>
      </top>
      <bottom style="thin">
        <color rgb="FF58C5C7"/>
      </bottom>
      <diagonal/>
    </border>
    <border>
      <left style="thick">
        <color rgb="FF58C5C7"/>
      </left>
      <right/>
      <top style="thin">
        <color rgb="FF58C5C7"/>
      </top>
      <bottom style="thin">
        <color rgb="FF58C5C7"/>
      </bottom>
      <diagonal/>
    </border>
    <border>
      <left style="thick">
        <color rgb="FF58C5C7"/>
      </left>
      <right/>
      <top/>
      <bottom/>
      <diagonal/>
    </border>
    <border>
      <left style="thick">
        <color rgb="FF58C5C7"/>
      </left>
      <right/>
      <top style="thin">
        <color rgb="FF58C5C7"/>
      </top>
      <bottom/>
      <diagonal/>
    </border>
    <border>
      <left style="thin">
        <color rgb="FF58C5C7"/>
      </left>
      <right style="medium">
        <color rgb="FF58C5C7"/>
      </right>
      <top style="thin">
        <color theme="0"/>
      </top>
      <bottom style="thin">
        <color theme="0"/>
      </bottom>
      <diagonal/>
    </border>
    <border>
      <left style="thin">
        <color rgb="FF58C5C7"/>
      </left>
      <right style="medium">
        <color rgb="FF58C5C7"/>
      </right>
      <top style="thin">
        <color theme="0"/>
      </top>
      <bottom style="thin">
        <color rgb="FF58C5C7"/>
      </bottom>
      <diagonal/>
    </border>
    <border>
      <left style="thin">
        <color rgb="FF58C5C7"/>
      </left>
      <right/>
      <top style="medium">
        <color rgb="FF58C5C7"/>
      </top>
      <bottom style="thin">
        <color theme="0"/>
      </bottom>
      <diagonal/>
    </border>
    <border>
      <left style="thin">
        <color rgb="FF58C5C7"/>
      </left>
      <right/>
      <top style="thin">
        <color theme="0"/>
      </top>
      <bottom style="thin">
        <color theme="0"/>
      </bottom>
      <diagonal/>
    </border>
    <border>
      <left style="thin">
        <color rgb="FF58C5C7"/>
      </left>
      <right/>
      <top style="thin">
        <color theme="0"/>
      </top>
      <bottom style="thin">
        <color rgb="FF58C5C7"/>
      </bottom>
      <diagonal/>
    </border>
    <border>
      <left style="medium">
        <color rgb="FF58C5C7"/>
      </left>
      <right/>
      <top style="thin">
        <color rgb="FF58C5C7"/>
      </top>
      <bottom/>
      <diagonal/>
    </border>
    <border>
      <left style="medium">
        <color rgb="FF58C5C7"/>
      </left>
      <right/>
      <top/>
      <bottom style="thin">
        <color rgb="FF58C5C7"/>
      </bottom>
      <diagonal/>
    </border>
    <border>
      <left/>
      <right style="thin">
        <color rgb="FF58C5C7"/>
      </right>
      <top style="medium">
        <color rgb="FF58C5C7"/>
      </top>
      <bottom/>
      <diagonal/>
    </border>
    <border>
      <left style="thin">
        <color rgb="FF58C5C7"/>
      </left>
      <right style="medium">
        <color rgb="FF58C5C7"/>
      </right>
      <top style="thin">
        <color rgb="FF58C5C7"/>
      </top>
      <bottom style="medium">
        <color rgb="FF58C5C7"/>
      </bottom>
      <diagonal/>
    </border>
    <border>
      <left style="thin">
        <color rgb="FF58C5C7"/>
      </left>
      <right style="thin">
        <color rgb="FF58C5C7"/>
      </right>
      <top style="thin">
        <color theme="0"/>
      </top>
      <bottom style="thin">
        <color theme="0"/>
      </bottom>
      <diagonal/>
    </border>
    <border>
      <left/>
      <right/>
      <top style="medium">
        <color rgb="FF58C5C7"/>
      </top>
      <bottom style="thin">
        <color theme="0"/>
      </bottom>
      <diagonal/>
    </border>
    <border>
      <left style="thin">
        <color rgb="FF58C5C7"/>
      </left>
      <right style="thin">
        <color rgb="FF58C5C7"/>
      </right>
      <top style="thin">
        <color theme="0"/>
      </top>
      <bottom style="thin">
        <color rgb="FF58C5C7"/>
      </bottom>
      <diagonal/>
    </border>
    <border>
      <left style="thin">
        <color rgb="FF58C5C7"/>
      </left>
      <right/>
      <top style="medium">
        <color rgb="FF58C5C7"/>
      </top>
      <bottom/>
      <diagonal/>
    </border>
    <border>
      <left/>
      <right style="thin">
        <color theme="0"/>
      </right>
      <top style="medium">
        <color rgb="FF58C5C7"/>
      </top>
      <bottom/>
      <diagonal/>
    </border>
    <border>
      <left/>
      <right style="thin">
        <color theme="0"/>
      </right>
      <top/>
      <bottom style="thin">
        <color rgb="FF58C5C7"/>
      </bottom>
      <diagonal/>
    </border>
    <border>
      <left style="thin">
        <color theme="0"/>
      </left>
      <right style="thin">
        <color theme="0"/>
      </right>
      <top style="thin">
        <color theme="0"/>
      </top>
      <bottom style="thin">
        <color rgb="FF58C5C7"/>
      </bottom>
      <diagonal/>
    </border>
    <border>
      <left style="thin">
        <color rgb="FF58C5C7"/>
      </left>
      <right style="medium">
        <color rgb="FF58C5C7"/>
      </right>
      <top style="thin">
        <color rgb="FF58C5C7"/>
      </top>
      <bottom style="thin">
        <color rgb="FF58C5C7"/>
      </bottom>
      <diagonal/>
    </border>
    <border>
      <left style="thin">
        <color rgb="FF58C5C7"/>
      </left>
      <right style="thin">
        <color rgb="FF58C5C7"/>
      </right>
      <top style="thin">
        <color rgb="FF58C5C7"/>
      </top>
      <bottom style="thin">
        <color theme="0"/>
      </bottom>
      <diagonal/>
    </border>
    <border>
      <left style="thin">
        <color rgb="FF58C5C7"/>
      </left>
      <right style="thin">
        <color theme="0"/>
      </right>
      <top/>
      <bottom style="thin">
        <color theme="0"/>
      </bottom>
      <diagonal/>
    </border>
    <border>
      <left style="thin">
        <color rgb="FF58C5C7"/>
      </left>
      <right/>
      <top/>
      <bottom style="thin">
        <color theme="0"/>
      </bottom>
      <diagonal/>
    </border>
    <border>
      <left/>
      <right/>
      <top/>
      <bottom style="thin">
        <color theme="0"/>
      </bottom>
      <diagonal/>
    </border>
    <border>
      <left style="thin">
        <color rgb="FF58C5C7"/>
      </left>
      <right/>
      <top style="thin">
        <color theme="0"/>
      </top>
      <bottom/>
      <diagonal/>
    </border>
    <border>
      <left style="thin">
        <color rgb="FF58C5C7"/>
      </left>
      <right style="thin">
        <color rgb="FF58C5C7"/>
      </right>
      <top style="thin">
        <color theme="0"/>
      </top>
      <bottom/>
      <diagonal/>
    </border>
    <border>
      <left style="medium">
        <color rgb="FF001F5B"/>
      </left>
      <right/>
      <top style="medium">
        <color rgb="FF58C5C7"/>
      </top>
      <bottom style="medium">
        <color rgb="FF58C5C7"/>
      </bottom>
      <diagonal/>
    </border>
    <border>
      <left style="medium">
        <color rgb="FF001F5B"/>
      </left>
      <right style="thin">
        <color rgb="FF001F5B"/>
      </right>
      <top style="medium">
        <color rgb="FF001F5B"/>
      </top>
      <bottom/>
      <diagonal/>
    </border>
    <border>
      <left/>
      <right style="thin">
        <color rgb="FF58C5C7"/>
      </right>
      <top style="thin">
        <color rgb="FF58C5C7"/>
      </top>
      <bottom style="thin">
        <color rgb="FF58C5C7"/>
      </bottom>
      <diagonal/>
    </border>
    <border>
      <left style="medium">
        <color rgb="FF58C5C7"/>
      </left>
      <right style="thin">
        <color theme="0"/>
      </right>
      <top style="medium">
        <color rgb="FF58C5C7"/>
      </top>
      <bottom style="thin">
        <color rgb="FF58C5C7"/>
      </bottom>
      <diagonal/>
    </border>
    <border>
      <left/>
      <right style="thin">
        <color rgb="FF58C5C7"/>
      </right>
      <top style="medium">
        <color rgb="FF58C5C7"/>
      </top>
      <bottom style="thin">
        <color rgb="FF58C5C7"/>
      </bottom>
      <diagonal/>
    </border>
    <border>
      <left style="thin">
        <color rgb="FF58C5C7"/>
      </left>
      <right style="medium">
        <color rgb="FF58C5C7"/>
      </right>
      <top style="medium">
        <color rgb="FF58C5C7"/>
      </top>
      <bottom style="thin">
        <color rgb="FF58C5C7"/>
      </bottom>
      <diagonal/>
    </border>
    <border>
      <left style="medium">
        <color rgb="FF58C5C7"/>
      </left>
      <right style="thin">
        <color theme="0"/>
      </right>
      <top style="thin">
        <color rgb="FF58C5C7"/>
      </top>
      <bottom style="thin">
        <color rgb="FF58C5C7"/>
      </bottom>
      <diagonal/>
    </border>
    <border>
      <left style="medium">
        <color rgb="FF58C5C7"/>
      </left>
      <right style="thin">
        <color theme="0"/>
      </right>
      <top style="thin">
        <color rgb="FF58C5C7"/>
      </top>
      <bottom style="medium">
        <color rgb="FF58C5C7"/>
      </bottom>
      <diagonal/>
    </border>
    <border>
      <left/>
      <right style="thin">
        <color rgb="FF58C5C7"/>
      </right>
      <top style="thin">
        <color rgb="FF58C5C7"/>
      </top>
      <bottom style="medium">
        <color rgb="FF58C5C7"/>
      </bottom>
      <diagonal/>
    </border>
    <border>
      <left style="thin">
        <color indexed="64"/>
      </left>
      <right style="thin">
        <color indexed="64"/>
      </right>
      <top style="thin">
        <color indexed="64"/>
      </top>
      <bottom style="thin">
        <color indexed="64"/>
      </bottom>
      <diagonal/>
    </border>
    <border>
      <left style="thin">
        <color rgb="FF58C5C7"/>
      </left>
      <right style="thin">
        <color theme="5"/>
      </right>
      <top style="thin">
        <color rgb="FF58C5C7"/>
      </top>
      <bottom style="thin">
        <color rgb="FF58C5C7"/>
      </bottom>
      <diagonal/>
    </border>
    <border>
      <left style="thin">
        <color theme="5"/>
      </left>
      <right style="thin">
        <color theme="0"/>
      </right>
      <top style="thin">
        <color theme="0"/>
      </top>
      <bottom style="thin">
        <color theme="0"/>
      </bottom>
      <diagonal/>
    </border>
    <border>
      <left style="medium">
        <color rgb="FF58C5C7"/>
      </left>
      <right style="thin">
        <color theme="0"/>
      </right>
      <top style="thin">
        <color rgb="FF58C5C7"/>
      </top>
      <bottom style="medium">
        <color theme="0"/>
      </bottom>
      <diagonal/>
    </border>
    <border>
      <left style="thin">
        <color rgb="FF58C5C7"/>
      </left>
      <right style="medium">
        <color rgb="FF58C5C7"/>
      </right>
      <top/>
      <bottom style="thin">
        <color rgb="FF58C5C7"/>
      </bottom>
      <diagonal/>
    </border>
    <border>
      <left style="medium">
        <color rgb="FF58C5C7"/>
      </left>
      <right style="thin">
        <color theme="0"/>
      </right>
      <top style="medium">
        <color theme="0"/>
      </top>
      <bottom style="medium">
        <color theme="0"/>
      </bottom>
      <diagonal/>
    </border>
    <border>
      <left style="thin">
        <color theme="0"/>
      </left>
      <right/>
      <top style="thin">
        <color rgb="FF58C5C7"/>
      </top>
      <bottom style="thin">
        <color theme="0"/>
      </bottom>
      <diagonal/>
    </border>
    <border>
      <left style="thin">
        <color rgb="FF58C5C7"/>
      </left>
      <right style="medium">
        <color rgb="FF58C5C7"/>
      </right>
      <top style="thin">
        <color rgb="FF58C5C7"/>
      </top>
      <bottom style="thin">
        <color theme="0"/>
      </bottom>
      <diagonal/>
    </border>
    <border>
      <left style="thin">
        <color rgb="FF58C5C7"/>
      </left>
      <right style="medium">
        <color rgb="FF58C5C7"/>
      </right>
      <top/>
      <bottom style="thin">
        <color theme="0"/>
      </bottom>
      <diagonal/>
    </border>
    <border>
      <left style="thin">
        <color theme="0"/>
      </left>
      <right/>
      <top style="thin">
        <color theme="0"/>
      </top>
      <bottom style="thin">
        <color rgb="FF58C5C7"/>
      </bottom>
      <diagonal/>
    </border>
    <border>
      <left style="thin">
        <color theme="0"/>
      </left>
      <right style="thin">
        <color rgb="FF58C5C7"/>
      </right>
      <top style="thin">
        <color rgb="FF58C5C7"/>
      </top>
      <bottom style="thin">
        <color rgb="FF58C5C7"/>
      </bottom>
      <diagonal/>
    </border>
    <border>
      <left style="thin">
        <color rgb="FF58C5C7"/>
      </left>
      <right style="medium">
        <color rgb="FF58C5C7"/>
      </right>
      <top style="thin">
        <color rgb="FF58C5C7"/>
      </top>
      <bottom/>
      <diagonal/>
    </border>
    <border>
      <left style="medium">
        <color rgb="FF58C5C7"/>
      </left>
      <right/>
      <top style="medium">
        <color theme="0"/>
      </top>
      <bottom/>
      <diagonal/>
    </border>
    <border>
      <left style="medium">
        <color rgb="FF58C5C7"/>
      </left>
      <right style="thin">
        <color theme="0"/>
      </right>
      <top style="medium">
        <color theme="0"/>
      </top>
      <bottom style="medium">
        <color rgb="FF58C5C7"/>
      </bottom>
      <diagonal/>
    </border>
  </borders>
  <cellStyleXfs count="7">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xf numFmtId="164" fontId="1" fillId="0" borderId="0" applyFont="0" applyFill="0" applyBorder="0" applyAlignment="0" applyProtection="0"/>
    <xf numFmtId="0" fontId="3" fillId="0" borderId="0"/>
    <xf numFmtId="9" fontId="3" fillId="0" borderId="0" applyFont="0" applyFill="0" applyBorder="0" applyAlignment="0" applyProtection="0"/>
  </cellStyleXfs>
  <cellXfs count="519">
    <xf numFmtId="0" fontId="0" fillId="0" borderId="0" xfId="0"/>
    <xf numFmtId="0" fontId="2" fillId="0" borderId="0" xfId="2" applyFont="1"/>
    <xf numFmtId="0" fontId="7" fillId="0" borderId="0" xfId="2" applyFont="1"/>
    <xf numFmtId="1" fontId="7" fillId="0" borderId="0" xfId="2" applyNumberFormat="1" applyFont="1"/>
    <xf numFmtId="0" fontId="7" fillId="0" borderId="0" xfId="2" applyFont="1" applyBorder="1"/>
    <xf numFmtId="0" fontId="7" fillId="0" borderId="0" xfId="2" applyFont="1" applyBorder="1" applyAlignment="1">
      <alignment horizontal="right"/>
    </xf>
    <xf numFmtId="0" fontId="0" fillId="2" borderId="0" xfId="0" applyFill="1"/>
    <xf numFmtId="0" fontId="0" fillId="4" borderId="0" xfId="0" applyFill="1"/>
    <xf numFmtId="14" fontId="0" fillId="0" borderId="0" xfId="0" applyNumberFormat="1"/>
    <xf numFmtId="0" fontId="0" fillId="0" borderId="0" xfId="0" applyFill="1"/>
    <xf numFmtId="0" fontId="10" fillId="0" borderId="0" xfId="0" applyFont="1" applyProtection="1">
      <protection hidden="1"/>
    </xf>
    <xf numFmtId="0" fontId="0" fillId="0" borderId="0" xfId="0" applyProtection="1">
      <protection hidden="1"/>
    </xf>
    <xf numFmtId="9" fontId="10" fillId="0" borderId="0" xfId="1" applyFont="1" applyProtection="1">
      <protection hidden="1"/>
    </xf>
    <xf numFmtId="9" fontId="0" fillId="0" borderId="0" xfId="1" applyFont="1" applyProtection="1">
      <protection hidden="1"/>
    </xf>
    <xf numFmtId="0" fontId="0" fillId="0" borderId="4" xfId="0" applyBorder="1" applyProtection="1">
      <protection hidden="1"/>
    </xf>
    <xf numFmtId="0" fontId="10" fillId="0" borderId="4" xfId="0" applyFont="1" applyBorder="1" applyProtection="1">
      <protection hidden="1"/>
    </xf>
    <xf numFmtId="9" fontId="0" fillId="0" borderId="4" xfId="1" applyFont="1" applyBorder="1" applyProtection="1">
      <protection hidden="1"/>
    </xf>
    <xf numFmtId="9" fontId="10" fillId="0" borderId="4" xfId="1" applyFont="1" applyBorder="1" applyProtection="1">
      <protection hidden="1"/>
    </xf>
    <xf numFmtId="165" fontId="0" fillId="0" borderId="4" xfId="4" applyNumberFormat="1" applyFont="1" applyBorder="1" applyProtection="1">
      <protection hidden="1"/>
    </xf>
    <xf numFmtId="165" fontId="10" fillId="0" borderId="4" xfId="4" applyNumberFormat="1" applyFont="1" applyBorder="1" applyProtection="1">
      <protection hidden="1"/>
    </xf>
    <xf numFmtId="0" fontId="10" fillId="0" borderId="0" xfId="0" applyFont="1" applyFill="1" applyBorder="1" applyProtection="1">
      <protection hidden="1"/>
    </xf>
    <xf numFmtId="9" fontId="10" fillId="0" borderId="0" xfId="1" applyFont="1" applyFill="1" applyBorder="1" applyProtection="1">
      <protection hidden="1"/>
    </xf>
    <xf numFmtId="0" fontId="0" fillId="0" borderId="6" xfId="0" applyBorder="1" applyProtection="1">
      <protection hidden="1"/>
    </xf>
    <xf numFmtId="0" fontId="0" fillId="0" borderId="7" xfId="0" applyFont="1" applyBorder="1" applyAlignment="1" applyProtection="1">
      <protection hidden="1"/>
    </xf>
    <xf numFmtId="0" fontId="0" fillId="0" borderId="8" xfId="0" applyFont="1" applyBorder="1" applyAlignment="1" applyProtection="1">
      <alignment horizontal="right"/>
      <protection hidden="1"/>
    </xf>
    <xf numFmtId="165" fontId="0" fillId="0" borderId="5" xfId="4" applyNumberFormat="1" applyFont="1" applyBorder="1" applyProtection="1">
      <protection hidden="1"/>
    </xf>
    <xf numFmtId="9" fontId="0" fillId="0" borderId="6" xfId="1" applyFont="1" applyBorder="1" applyProtection="1">
      <protection hidden="1"/>
    </xf>
    <xf numFmtId="9" fontId="0" fillId="0" borderId="7" xfId="1" applyFont="1" applyBorder="1" applyAlignment="1" applyProtection="1">
      <protection hidden="1"/>
    </xf>
    <xf numFmtId="9" fontId="10" fillId="0" borderId="4" xfId="1" applyFont="1" applyBorder="1" applyAlignment="1" applyProtection="1">
      <alignment horizontal="right"/>
      <protection hidden="1"/>
    </xf>
    <xf numFmtId="0" fontId="10" fillId="0" borderId="6" xfId="0" applyFont="1" applyBorder="1" applyAlignment="1" applyProtection="1">
      <protection hidden="1"/>
    </xf>
    <xf numFmtId="0" fontId="10" fillId="0" borderId="7" xfId="0" applyFont="1" applyBorder="1" applyAlignment="1" applyProtection="1">
      <protection hidden="1"/>
    </xf>
    <xf numFmtId="0" fontId="10" fillId="0" borderId="8" xfId="0" applyFont="1" applyBorder="1" applyAlignment="1" applyProtection="1">
      <protection hidden="1"/>
    </xf>
    <xf numFmtId="9" fontId="10" fillId="0" borderId="6" xfId="1" applyFont="1" applyBorder="1" applyAlignment="1" applyProtection="1">
      <protection hidden="1"/>
    </xf>
    <xf numFmtId="9" fontId="10" fillId="0" borderId="7" xfId="1" applyFont="1" applyBorder="1" applyAlignment="1" applyProtection="1">
      <protection hidden="1"/>
    </xf>
    <xf numFmtId="9" fontId="10" fillId="0" borderId="8" xfId="1" applyFont="1" applyBorder="1" applyAlignment="1" applyProtection="1">
      <protection hidden="1"/>
    </xf>
    <xf numFmtId="9" fontId="0" fillId="0" borderId="5" xfId="1" applyFont="1" applyBorder="1" applyProtection="1">
      <protection hidden="1"/>
    </xf>
    <xf numFmtId="9" fontId="0" fillId="0" borderId="8" xfId="1" applyFont="1" applyBorder="1" applyAlignment="1" applyProtection="1">
      <alignment horizontal="right"/>
      <protection hidden="1"/>
    </xf>
    <xf numFmtId="165" fontId="0" fillId="0" borderId="0" xfId="0" applyNumberFormat="1" applyProtection="1">
      <protection hidden="1"/>
    </xf>
    <xf numFmtId="0" fontId="0" fillId="0" borderId="5" xfId="1" applyNumberFormat="1" applyFont="1" applyBorder="1" applyProtection="1">
      <protection hidden="1"/>
    </xf>
    <xf numFmtId="9" fontId="0" fillId="0" borderId="5" xfId="1" applyFont="1" applyBorder="1" applyAlignment="1" applyProtection="1">
      <alignment horizontal="right"/>
      <protection hidden="1"/>
    </xf>
    <xf numFmtId="0" fontId="11" fillId="0" borderId="0" xfId="0" applyFont="1"/>
    <xf numFmtId="0" fontId="11" fillId="7" borderId="9" xfId="0" applyNumberFormat="1" applyFont="1" applyFill="1" applyBorder="1"/>
    <xf numFmtId="0" fontId="12" fillId="6" borderId="9" xfId="0" applyFont="1" applyFill="1" applyBorder="1" applyAlignment="1">
      <alignment horizontal="center" vertical="center" textRotation="40" wrapText="1"/>
    </xf>
    <xf numFmtId="0" fontId="16" fillId="7" borderId="9" xfId="0" applyFont="1" applyFill="1" applyBorder="1" applyAlignment="1">
      <alignment horizontal="center"/>
    </xf>
    <xf numFmtId="0" fontId="11" fillId="0" borderId="9" xfId="0" applyFont="1" applyBorder="1"/>
    <xf numFmtId="0" fontId="13" fillId="6" borderId="9" xfId="0" applyFont="1" applyFill="1" applyBorder="1" applyAlignment="1">
      <alignment horizontal="center" vertical="top"/>
    </xf>
    <xf numFmtId="0" fontId="13" fillId="6" borderId="9" xfId="0" applyFont="1" applyFill="1" applyBorder="1" applyAlignment="1">
      <alignment vertical="top"/>
    </xf>
    <xf numFmtId="49" fontId="14" fillId="6" borderId="9" xfId="0" applyNumberFormat="1" applyFont="1" applyFill="1" applyBorder="1" applyAlignment="1">
      <alignment horizontal="left" vertical="top" wrapText="1"/>
    </xf>
    <xf numFmtId="0" fontId="13" fillId="7" borderId="9" xfId="0" applyFont="1" applyFill="1" applyBorder="1" applyAlignment="1">
      <alignment horizontal="center" vertical="top"/>
    </xf>
    <xf numFmtId="165" fontId="13" fillId="6" borderId="9" xfId="4" applyNumberFormat="1" applyFont="1" applyFill="1" applyBorder="1" applyAlignment="1">
      <alignment vertical="top"/>
    </xf>
    <xf numFmtId="0" fontId="11" fillId="0" borderId="9" xfId="0" applyFont="1" applyBorder="1" applyAlignment="1">
      <alignment vertical="top"/>
    </xf>
    <xf numFmtId="165" fontId="11" fillId="0" borderId="9" xfId="4" applyNumberFormat="1" applyFont="1" applyBorder="1" applyAlignment="1">
      <alignment vertical="top"/>
    </xf>
    <xf numFmtId="0" fontId="16" fillId="7" borderId="9" xfId="0" applyFont="1" applyFill="1" applyBorder="1" applyAlignment="1">
      <alignment vertical="top"/>
    </xf>
    <xf numFmtId="0" fontId="11" fillId="0" borderId="9" xfId="0" applyFont="1" applyBorder="1" applyAlignment="1">
      <alignment horizontal="center" vertical="top"/>
    </xf>
    <xf numFmtId="0" fontId="15" fillId="0" borderId="9" xfId="0" applyFont="1" applyFill="1" applyBorder="1" applyAlignment="1" applyProtection="1">
      <alignment vertical="top" wrapText="1" readingOrder="1"/>
      <protection locked="0"/>
    </xf>
    <xf numFmtId="0" fontId="11" fillId="0" borderId="9" xfId="0" applyFont="1" applyFill="1" applyBorder="1"/>
    <xf numFmtId="0" fontId="11" fillId="5" borderId="9" xfId="0" applyFont="1" applyFill="1" applyBorder="1" applyAlignment="1">
      <alignment horizontal="center"/>
    </xf>
    <xf numFmtId="0" fontId="11" fillId="0" borderId="9" xfId="0" applyFont="1" applyBorder="1" applyAlignment="1">
      <alignment horizontal="center"/>
    </xf>
    <xf numFmtId="165" fontId="11" fillId="0" borderId="9" xfId="4" applyNumberFormat="1" applyFont="1" applyFill="1" applyBorder="1"/>
    <xf numFmtId="0" fontId="11" fillId="7" borderId="9" xfId="0" applyFont="1" applyFill="1" applyBorder="1"/>
    <xf numFmtId="0" fontId="12" fillId="7" borderId="11" xfId="0" applyFont="1" applyFill="1" applyBorder="1" applyAlignment="1">
      <alignment horizontal="left" vertical="center" textRotation="40" wrapText="1"/>
    </xf>
    <xf numFmtId="0" fontId="12" fillId="7" borderId="12" xfId="0" applyFont="1" applyFill="1" applyBorder="1" applyAlignment="1">
      <alignment horizontal="left" vertical="center" textRotation="40" wrapText="1"/>
    </xf>
    <xf numFmtId="0" fontId="14" fillId="7" borderId="14" xfId="0" applyFont="1" applyFill="1" applyBorder="1" applyAlignment="1">
      <alignment vertical="top" wrapText="1"/>
    </xf>
    <xf numFmtId="0" fontId="16" fillId="7" borderId="15" xfId="0" applyFont="1" applyFill="1" applyBorder="1" applyAlignment="1">
      <alignment horizontal="center"/>
    </xf>
    <xf numFmtId="0" fontId="13" fillId="7" borderId="10" xfId="0" applyFont="1" applyFill="1" applyBorder="1" applyAlignment="1">
      <alignment horizontal="center" vertical="top"/>
    </xf>
    <xf numFmtId="0" fontId="13" fillId="7" borderId="16" xfId="0" applyFont="1" applyFill="1" applyBorder="1" applyAlignment="1">
      <alignment horizontal="center" vertical="top"/>
    </xf>
    <xf numFmtId="0" fontId="14" fillId="7" borderId="17" xfId="0" applyFont="1" applyFill="1" applyBorder="1" applyAlignment="1">
      <alignment vertical="top" wrapText="1"/>
    </xf>
    <xf numFmtId="49" fontId="14" fillId="7" borderId="13" xfId="0" applyNumberFormat="1" applyFont="1" applyFill="1" applyBorder="1" applyAlignment="1">
      <alignment horizontal="left" vertical="top" wrapText="1"/>
    </xf>
    <xf numFmtId="0" fontId="22" fillId="7" borderId="18" xfId="2" applyFont="1" applyFill="1" applyBorder="1" applyAlignment="1">
      <alignment vertical="top" wrapText="1"/>
    </xf>
    <xf numFmtId="0" fontId="22" fillId="7" borderId="19" xfId="2" applyFont="1" applyFill="1" applyBorder="1" applyAlignment="1">
      <alignment vertical="top" wrapText="1"/>
    </xf>
    <xf numFmtId="0" fontId="22" fillId="7" borderId="19" xfId="2" applyFont="1" applyFill="1" applyBorder="1" applyAlignment="1">
      <alignment horizontal="center" vertical="center" wrapText="1"/>
    </xf>
    <xf numFmtId="0" fontId="23" fillId="6" borderId="29" xfId="2" applyFont="1" applyFill="1" applyBorder="1" applyAlignment="1">
      <alignment horizontal="left" vertical="center" wrapText="1"/>
    </xf>
    <xf numFmtId="0" fontId="23" fillId="6" borderId="31" xfId="2" applyFont="1" applyFill="1" applyBorder="1" applyAlignment="1">
      <alignment horizontal="left" vertical="center" wrapText="1"/>
    </xf>
    <xf numFmtId="0" fontId="23" fillId="6" borderId="33" xfId="2" applyFont="1" applyFill="1" applyBorder="1" applyAlignment="1">
      <alignment horizontal="left" vertical="center" wrapText="1"/>
    </xf>
    <xf numFmtId="0" fontId="22" fillId="7" borderId="24" xfId="2" applyFont="1" applyFill="1" applyBorder="1" applyAlignment="1">
      <alignment horizontal="right" vertical="center" wrapText="1"/>
    </xf>
    <xf numFmtId="0" fontId="22" fillId="7" borderId="23" xfId="2" applyFont="1" applyFill="1" applyBorder="1" applyAlignment="1">
      <alignment horizontal="center" vertical="center" wrapText="1"/>
    </xf>
    <xf numFmtId="0" fontId="23" fillId="6" borderId="33" xfId="2" applyFont="1" applyFill="1" applyBorder="1" applyAlignment="1">
      <alignment horizontal="left" vertical="center"/>
    </xf>
    <xf numFmtId="0" fontId="7" fillId="0" borderId="37" xfId="2" applyFont="1" applyBorder="1"/>
    <xf numFmtId="0" fontId="2" fillId="0" borderId="37" xfId="2" applyFont="1" applyBorder="1"/>
    <xf numFmtId="1" fontId="7" fillId="0" borderId="37" xfId="2" applyNumberFormat="1" applyFont="1" applyBorder="1"/>
    <xf numFmtId="1" fontId="7" fillId="0" borderId="38" xfId="2" applyNumberFormat="1" applyFont="1" applyBorder="1"/>
    <xf numFmtId="0" fontId="20" fillId="0" borderId="37" xfId="2" applyFont="1" applyBorder="1"/>
    <xf numFmtId="0" fontId="5" fillId="0" borderId="37" xfId="2" applyFont="1" applyBorder="1"/>
    <xf numFmtId="0" fontId="4" fillId="0" borderId="37" xfId="2" applyFont="1" applyBorder="1"/>
    <xf numFmtId="0" fontId="7" fillId="0" borderId="37" xfId="2" applyFont="1" applyBorder="1" applyAlignment="1"/>
    <xf numFmtId="0" fontId="7" fillId="0" borderId="37" xfId="2" applyFont="1" applyBorder="1" applyAlignment="1">
      <alignment horizontal="right"/>
    </xf>
    <xf numFmtId="0" fontId="6" fillId="0" borderId="37" xfId="2" applyFont="1" applyBorder="1"/>
    <xf numFmtId="0" fontId="8" fillId="0" borderId="37" xfId="2" applyFont="1" applyBorder="1"/>
    <xf numFmtId="0" fontId="7" fillId="0" borderId="39" xfId="2" applyFont="1" applyBorder="1"/>
    <xf numFmtId="0" fontId="7" fillId="0" borderId="40" xfId="2" applyFont="1" applyBorder="1"/>
    <xf numFmtId="0" fontId="20" fillId="0" borderId="41" xfId="2" applyFont="1" applyBorder="1" applyAlignment="1">
      <alignment vertical="center"/>
    </xf>
    <xf numFmtId="0" fontId="20" fillId="0" borderId="42" xfId="2" applyFont="1" applyBorder="1"/>
    <xf numFmtId="0" fontId="7" fillId="0" borderId="43" xfId="2" applyFont="1" applyBorder="1"/>
    <xf numFmtId="0" fontId="2" fillId="0" borderId="39" xfId="2" applyFont="1" applyBorder="1"/>
    <xf numFmtId="0" fontId="2" fillId="0" borderId="39" xfId="2" applyFont="1" applyFill="1" applyBorder="1" applyAlignment="1">
      <alignment vertical="top" wrapText="1"/>
    </xf>
    <xf numFmtId="1" fontId="7" fillId="0" borderId="44" xfId="2" applyNumberFormat="1" applyFont="1" applyBorder="1"/>
    <xf numFmtId="0" fontId="7" fillId="0" borderId="38" xfId="2" applyFont="1" applyBorder="1"/>
    <xf numFmtId="0" fontId="20" fillId="0" borderId="43" xfId="2" applyFont="1" applyBorder="1"/>
    <xf numFmtId="0" fontId="20" fillId="0" borderId="40" xfId="2" applyFont="1" applyBorder="1"/>
    <xf numFmtId="0" fontId="20" fillId="0" borderId="40" xfId="2" applyFont="1" applyBorder="1" applyAlignment="1">
      <alignment horizontal="right"/>
    </xf>
    <xf numFmtId="0" fontId="22" fillId="7" borderId="46" xfId="2" applyFont="1" applyFill="1" applyBorder="1" applyAlignment="1">
      <alignment horizontal="right" vertical="center" wrapText="1"/>
    </xf>
    <xf numFmtId="0" fontId="22" fillId="7" borderId="48" xfId="2" applyFont="1" applyFill="1" applyBorder="1" applyAlignment="1">
      <alignment vertical="center" wrapText="1"/>
    </xf>
    <xf numFmtId="1" fontId="23" fillId="7" borderId="49" xfId="2" applyNumberFormat="1" applyFont="1" applyFill="1" applyBorder="1" applyAlignment="1">
      <alignment horizontal="right" vertical="center"/>
    </xf>
    <xf numFmtId="1" fontId="23" fillId="7" borderId="51" xfId="2" applyNumberFormat="1" applyFont="1" applyFill="1" applyBorder="1" applyAlignment="1">
      <alignment horizontal="right"/>
    </xf>
    <xf numFmtId="0" fontId="22" fillId="7" borderId="53" xfId="2" applyFont="1" applyFill="1" applyBorder="1" applyAlignment="1">
      <alignment horizontal="center" vertical="center" wrapText="1"/>
    </xf>
    <xf numFmtId="0" fontId="22" fillId="7" borderId="50" xfId="2" applyFont="1" applyFill="1" applyBorder="1" applyAlignment="1">
      <alignment horizontal="center" vertical="center" wrapText="1"/>
    </xf>
    <xf numFmtId="1" fontId="22" fillId="7" borderId="58" xfId="2" applyNumberFormat="1" applyFont="1" applyFill="1" applyBorder="1" applyAlignment="1"/>
    <xf numFmtId="1" fontId="22" fillId="7" borderId="59" xfId="2" applyNumberFormat="1" applyFont="1" applyFill="1" applyBorder="1" applyAlignment="1"/>
    <xf numFmtId="0" fontId="26" fillId="0" borderId="37" xfId="2" applyFont="1" applyBorder="1" applyAlignment="1">
      <alignment vertical="center"/>
    </xf>
    <xf numFmtId="0" fontId="29" fillId="0" borderId="37" xfId="2" applyFont="1" applyBorder="1" applyAlignment="1">
      <alignment vertical="center"/>
    </xf>
    <xf numFmtId="0" fontId="17" fillId="0" borderId="0" xfId="5" applyFont="1" applyFill="1" applyBorder="1" applyAlignment="1">
      <alignment vertical="top" wrapText="1"/>
    </xf>
    <xf numFmtId="0" fontId="31" fillId="3" borderId="1" xfId="5" applyFont="1" applyFill="1" applyBorder="1" applyAlignment="1">
      <alignment vertical="center" wrapText="1"/>
    </xf>
    <xf numFmtId="0" fontId="17" fillId="3" borderId="1" xfId="5" applyFont="1" applyFill="1" applyBorder="1" applyAlignment="1">
      <alignment vertical="center" wrapText="1"/>
    </xf>
    <xf numFmtId="0" fontId="31" fillId="3" borderId="0" xfId="5" applyFont="1" applyFill="1" applyBorder="1" applyAlignment="1">
      <alignment vertical="center" wrapText="1"/>
    </xf>
    <xf numFmtId="0" fontId="33" fillId="3" borderId="0" xfId="5" applyFont="1" applyFill="1" applyBorder="1" applyAlignment="1">
      <alignment vertical="center" wrapText="1"/>
    </xf>
    <xf numFmtId="0" fontId="34" fillId="3" borderId="0" xfId="5" applyFont="1" applyFill="1" applyBorder="1" applyAlignment="1">
      <alignment vertical="center" wrapText="1"/>
    </xf>
    <xf numFmtId="0" fontId="35" fillId="3" borderId="0" xfId="5" applyFont="1" applyFill="1" applyBorder="1" applyAlignment="1">
      <alignment vertical="center" wrapText="1"/>
    </xf>
    <xf numFmtId="0" fontId="36" fillId="3" borderId="0" xfId="5" applyFont="1" applyFill="1" applyBorder="1" applyAlignment="1">
      <alignment vertical="center" wrapText="1"/>
    </xf>
    <xf numFmtId="0" fontId="17" fillId="3" borderId="0" xfId="5" applyFont="1" applyFill="1" applyBorder="1" applyAlignment="1">
      <alignment vertical="center" wrapText="1"/>
    </xf>
    <xf numFmtId="0" fontId="19" fillId="3" borderId="0" xfId="5" applyFont="1" applyFill="1" applyBorder="1" applyAlignment="1">
      <alignment vertical="center" wrapText="1"/>
    </xf>
    <xf numFmtId="0" fontId="37" fillId="3" borderId="0" xfId="5" applyFont="1" applyFill="1" applyBorder="1" applyAlignment="1">
      <alignment vertical="center" wrapText="1"/>
    </xf>
    <xf numFmtId="0" fontId="38" fillId="3" borderId="0" xfId="5" applyFont="1" applyFill="1" applyBorder="1" applyAlignment="1">
      <alignment vertical="center" wrapText="1"/>
    </xf>
    <xf numFmtId="0" fontId="39" fillId="3" borderId="0" xfId="5" applyFont="1" applyFill="1" applyBorder="1" applyAlignment="1">
      <alignment vertical="center"/>
    </xf>
    <xf numFmtId="0" fontId="39" fillId="3" borderId="0" xfId="5" applyFont="1" applyFill="1" applyBorder="1" applyAlignment="1">
      <alignment vertical="center" wrapText="1"/>
    </xf>
    <xf numFmtId="0" fontId="39" fillId="3" borderId="3" xfId="5" applyFont="1" applyFill="1" applyBorder="1" applyAlignment="1">
      <alignment vertical="center"/>
    </xf>
    <xf numFmtId="0" fontId="17" fillId="3" borderId="3" xfId="5" applyFont="1" applyFill="1" applyBorder="1" applyAlignment="1">
      <alignment vertical="center" wrapText="1"/>
    </xf>
    <xf numFmtId="0" fontId="12" fillId="0" borderId="0" xfId="5" applyFont="1" applyFill="1" applyBorder="1" applyAlignment="1">
      <alignment vertical="top" wrapText="1"/>
    </xf>
    <xf numFmtId="0" fontId="11" fillId="0" borderId="37" xfId="0" applyFont="1" applyBorder="1"/>
    <xf numFmtId="0" fontId="11" fillId="0" borderId="40" xfId="0" applyFont="1" applyBorder="1"/>
    <xf numFmtId="0" fontId="27" fillId="0" borderId="37" xfId="0" applyFont="1" applyBorder="1"/>
    <xf numFmtId="0" fontId="11" fillId="0" borderId="42" xfId="0" applyFont="1" applyBorder="1"/>
    <xf numFmtId="0" fontId="31" fillId="0" borderId="37" xfId="5" applyFont="1" applyFill="1" applyBorder="1" applyAlignment="1">
      <alignment vertical="top" wrapText="1"/>
    </xf>
    <xf numFmtId="1" fontId="32" fillId="0" borderId="37" xfId="5" applyNumberFormat="1" applyFont="1" applyFill="1" applyBorder="1"/>
    <xf numFmtId="0" fontId="11" fillId="0" borderId="38" xfId="0" applyFont="1" applyBorder="1"/>
    <xf numFmtId="0" fontId="17" fillId="0" borderId="37" xfId="5" applyFont="1" applyFill="1" applyBorder="1" applyAlignment="1">
      <alignment vertical="top" wrapText="1"/>
    </xf>
    <xf numFmtId="0" fontId="32" fillId="0" borderId="38" xfId="5" applyFont="1" applyFill="1" applyBorder="1" applyAlignment="1">
      <alignment horizontal="center" vertical="top" wrapText="1"/>
    </xf>
    <xf numFmtId="0" fontId="31" fillId="3" borderId="69" xfId="5" applyFont="1" applyFill="1" applyBorder="1" applyAlignment="1">
      <alignment vertical="center" wrapText="1"/>
    </xf>
    <xf numFmtId="0" fontId="31" fillId="3" borderId="70" xfId="5" applyFont="1" applyFill="1" applyBorder="1" applyAlignment="1">
      <alignment vertical="center" wrapText="1"/>
    </xf>
    <xf numFmtId="0" fontId="31" fillId="3" borderId="71" xfId="5" applyFont="1" applyFill="1" applyBorder="1" applyAlignment="1">
      <alignment vertical="center" wrapText="1"/>
    </xf>
    <xf numFmtId="0" fontId="31" fillId="3" borderId="72" xfId="5" applyFont="1" applyFill="1" applyBorder="1" applyAlignment="1">
      <alignment vertical="center" wrapText="1"/>
    </xf>
    <xf numFmtId="0" fontId="33" fillId="3" borderId="73" xfId="5" applyFont="1" applyFill="1" applyBorder="1" applyAlignment="1">
      <alignment vertical="center" wrapText="1"/>
    </xf>
    <xf numFmtId="0" fontId="35" fillId="3" borderId="73" xfId="5" applyFont="1" applyFill="1" applyBorder="1" applyAlignment="1">
      <alignment vertical="center" wrapText="1"/>
    </xf>
    <xf numFmtId="0" fontId="37" fillId="3" borderId="73" xfId="5" applyFont="1" applyFill="1" applyBorder="1" applyAlignment="1">
      <alignment vertical="center" wrapText="1"/>
    </xf>
    <xf numFmtId="0" fontId="39" fillId="3" borderId="72" xfId="5" applyFont="1" applyFill="1" applyBorder="1" applyAlignment="1">
      <alignment vertical="center" wrapText="1"/>
    </xf>
    <xf numFmtId="0" fontId="39" fillId="3" borderId="73" xfId="5" applyFont="1" applyFill="1" applyBorder="1" applyAlignment="1">
      <alignment vertical="center"/>
    </xf>
    <xf numFmtId="0" fontId="39" fillId="3" borderId="72" xfId="5" applyFont="1" applyFill="1" applyBorder="1" applyAlignment="1">
      <alignment vertical="center"/>
    </xf>
    <xf numFmtId="0" fontId="31" fillId="3" borderId="73" xfId="5" applyFont="1" applyFill="1" applyBorder="1" applyAlignment="1">
      <alignment vertical="center" wrapText="1"/>
    </xf>
    <xf numFmtId="0" fontId="39" fillId="3" borderId="74" xfId="5" applyFont="1" applyFill="1" applyBorder="1" applyAlignment="1">
      <alignment vertical="center"/>
    </xf>
    <xf numFmtId="0" fontId="39" fillId="3" borderId="75" xfId="5" applyFont="1" applyFill="1" applyBorder="1" applyAlignment="1">
      <alignment vertical="center"/>
    </xf>
    <xf numFmtId="0" fontId="39" fillId="3" borderId="76" xfId="5" applyFont="1" applyFill="1" applyBorder="1" applyAlignment="1">
      <alignment vertical="center"/>
    </xf>
    <xf numFmtId="0" fontId="11" fillId="0" borderId="39" xfId="0" applyFont="1" applyBorder="1"/>
    <xf numFmtId="0" fontId="12" fillId="0" borderId="37" xfId="5" applyFont="1" applyFill="1" applyBorder="1" applyAlignment="1">
      <alignment vertical="top" wrapText="1"/>
    </xf>
    <xf numFmtId="0" fontId="40" fillId="0" borderId="37" xfId="5" applyFont="1" applyFill="1" applyBorder="1" applyAlignment="1">
      <alignment vertical="top" wrapText="1"/>
    </xf>
    <xf numFmtId="0" fontId="17" fillId="3" borderId="37" xfId="5" applyFont="1" applyFill="1" applyBorder="1" applyAlignment="1">
      <alignment vertical="center" wrapText="1"/>
    </xf>
    <xf numFmtId="0" fontId="34" fillId="3" borderId="37" xfId="5" applyFont="1" applyFill="1" applyBorder="1" applyAlignment="1">
      <alignment vertical="center" wrapText="1"/>
    </xf>
    <xf numFmtId="0" fontId="36" fillId="3" borderId="37" xfId="5" applyFont="1" applyFill="1" applyBorder="1" applyAlignment="1">
      <alignment vertical="center" wrapText="1"/>
    </xf>
    <xf numFmtId="0" fontId="38" fillId="3" borderId="37" xfId="5" applyFont="1" applyFill="1" applyBorder="1" applyAlignment="1">
      <alignment vertical="center" wrapText="1"/>
    </xf>
    <xf numFmtId="0" fontId="18" fillId="0" borderId="37" xfId="5" applyFont="1" applyFill="1" applyBorder="1" applyAlignment="1">
      <alignment vertical="top" wrapText="1"/>
    </xf>
    <xf numFmtId="0" fontId="17" fillId="0" borderId="38" xfId="5" applyFont="1" applyFill="1" applyBorder="1" applyAlignment="1">
      <alignment vertical="top" wrapText="1"/>
    </xf>
    <xf numFmtId="0" fontId="17" fillId="3" borderId="70" xfId="5" applyFont="1" applyFill="1" applyBorder="1" applyAlignment="1">
      <alignment vertical="center" wrapText="1"/>
    </xf>
    <xf numFmtId="0" fontId="33" fillId="3" borderId="72" xfId="5" applyFont="1" applyFill="1" applyBorder="1" applyAlignment="1">
      <alignment vertical="center" wrapText="1"/>
    </xf>
    <xf numFmtId="0" fontId="35" fillId="3" borderId="72" xfId="5" applyFont="1" applyFill="1" applyBorder="1" applyAlignment="1">
      <alignment vertical="center" wrapText="1"/>
    </xf>
    <xf numFmtId="0" fontId="37" fillId="3" borderId="72" xfId="5" applyFont="1" applyFill="1" applyBorder="1" applyAlignment="1">
      <alignment vertical="center" wrapText="1"/>
    </xf>
    <xf numFmtId="0" fontId="17" fillId="3" borderId="75" xfId="5" applyFont="1" applyFill="1" applyBorder="1" applyAlignment="1">
      <alignment vertical="center" wrapText="1"/>
    </xf>
    <xf numFmtId="165" fontId="31" fillId="0" borderId="80" xfId="4" applyNumberFormat="1" applyFont="1" applyFill="1" applyBorder="1" applyAlignment="1">
      <alignment horizontal="center" vertical="center" wrapText="1"/>
    </xf>
    <xf numFmtId="1" fontId="32" fillId="0" borderId="42" xfId="5" applyNumberFormat="1" applyFont="1" applyFill="1" applyBorder="1"/>
    <xf numFmtId="0" fontId="31" fillId="0" borderId="80" xfId="5" applyFont="1" applyFill="1" applyBorder="1" applyAlignment="1">
      <alignment horizontal="center" vertical="top" wrapText="1"/>
    </xf>
    <xf numFmtId="0" fontId="39" fillId="0" borderId="80" xfId="5" applyFont="1" applyFill="1" applyBorder="1" applyAlignment="1">
      <alignment vertical="top" wrapText="1"/>
    </xf>
    <xf numFmtId="0" fontId="18" fillId="0" borderId="80" xfId="5" applyFont="1" applyFill="1" applyBorder="1" applyAlignment="1">
      <alignment vertical="top" wrapText="1"/>
    </xf>
    <xf numFmtId="0" fontId="18" fillId="0" borderId="81" xfId="5" applyFont="1" applyFill="1" applyBorder="1" applyAlignment="1">
      <alignment vertical="top" wrapText="1"/>
    </xf>
    <xf numFmtId="0" fontId="31" fillId="0" borderId="81" xfId="5" applyFont="1" applyFill="1" applyBorder="1" applyAlignment="1">
      <alignment horizontal="center" vertical="top" wrapText="1"/>
    </xf>
    <xf numFmtId="0" fontId="11" fillId="0" borderId="77" xfId="0" applyFont="1" applyBorder="1"/>
    <xf numFmtId="0" fontId="24" fillId="7" borderId="15" xfId="2" applyFont="1" applyFill="1" applyBorder="1" applyAlignment="1">
      <alignment horizontal="center" vertical="center" wrapText="1"/>
    </xf>
    <xf numFmtId="0" fontId="12" fillId="0" borderId="37" xfId="5" applyFont="1" applyFill="1" applyBorder="1" applyAlignment="1">
      <alignment wrapText="1"/>
    </xf>
    <xf numFmtId="0" fontId="17" fillId="0" borderId="77" xfId="5" applyFont="1" applyFill="1" applyBorder="1" applyAlignment="1">
      <alignment vertical="top" wrapText="1"/>
    </xf>
    <xf numFmtId="0" fontId="18" fillId="0" borderId="77" xfId="5" applyFont="1" applyFill="1" applyBorder="1" applyAlignment="1">
      <alignment vertical="top" wrapText="1"/>
    </xf>
    <xf numFmtId="0" fontId="18" fillId="0" borderId="83" xfId="5" applyFont="1" applyFill="1" applyBorder="1" applyAlignment="1">
      <alignment vertical="top" wrapText="1"/>
    </xf>
    <xf numFmtId="165" fontId="31" fillId="0" borderId="0" xfId="4" applyNumberFormat="1" applyFont="1" applyFill="1" applyBorder="1" applyAlignment="1">
      <alignment horizontal="center" vertical="center" wrapText="1"/>
    </xf>
    <xf numFmtId="0" fontId="31" fillId="0" borderId="80" xfId="5" applyFont="1" applyFill="1" applyBorder="1" applyAlignment="1">
      <alignment vertical="center" wrapText="1"/>
    </xf>
    <xf numFmtId="0" fontId="39" fillId="0" borderId="80" xfId="5" applyFont="1" applyFill="1" applyBorder="1" applyAlignment="1">
      <alignment vertical="center" wrapText="1"/>
    </xf>
    <xf numFmtId="0" fontId="17" fillId="0" borderId="80" xfId="5" applyFont="1" applyFill="1" applyBorder="1" applyAlignment="1">
      <alignment vertical="center" wrapText="1"/>
    </xf>
    <xf numFmtId="0" fontId="17" fillId="0" borderId="42" xfId="5" applyFont="1" applyFill="1" applyBorder="1" applyAlignment="1">
      <alignment vertical="top" wrapText="1"/>
    </xf>
    <xf numFmtId="0" fontId="18" fillId="0" borderId="42" xfId="5" applyFont="1" applyFill="1" applyBorder="1" applyAlignment="1">
      <alignment vertical="top" wrapText="1"/>
    </xf>
    <xf numFmtId="0" fontId="31" fillId="0" borderId="42" xfId="5" applyFont="1" applyFill="1" applyBorder="1" applyAlignment="1">
      <alignment vertical="top" wrapText="1"/>
    </xf>
    <xf numFmtId="0" fontId="32" fillId="0" borderId="42" xfId="5" applyFont="1" applyFill="1" applyBorder="1" applyAlignment="1">
      <alignment vertical="top" wrapText="1"/>
    </xf>
    <xf numFmtId="0" fontId="32" fillId="0" borderId="44" xfId="5" applyFont="1" applyFill="1" applyBorder="1" applyAlignment="1">
      <alignment horizontal="center" vertical="top" wrapText="1"/>
    </xf>
    <xf numFmtId="0" fontId="31" fillId="0" borderId="79" xfId="5" applyFont="1" applyFill="1" applyBorder="1" applyAlignment="1">
      <alignment vertical="center" wrapText="1"/>
    </xf>
    <xf numFmtId="0" fontId="31" fillId="0" borderId="79" xfId="5" applyFont="1" applyFill="1" applyBorder="1" applyAlignment="1">
      <alignment horizontal="center" vertical="top" wrapText="1"/>
    </xf>
    <xf numFmtId="0" fontId="31" fillId="3" borderId="82" xfId="5" applyFont="1" applyFill="1" applyBorder="1" applyAlignment="1">
      <alignment vertical="center" wrapText="1"/>
    </xf>
    <xf numFmtId="0" fontId="39" fillId="3" borderId="82" xfId="5" applyFont="1" applyFill="1" applyBorder="1" applyAlignment="1">
      <alignment vertical="center"/>
    </xf>
    <xf numFmtId="0" fontId="12" fillId="0" borderId="80" xfId="5" applyFont="1" applyFill="1" applyBorder="1" applyAlignment="1">
      <alignment vertical="top" wrapText="1"/>
    </xf>
    <xf numFmtId="0" fontId="31" fillId="0" borderId="77" xfId="5" applyFont="1" applyFill="1" applyBorder="1" applyAlignment="1">
      <alignment vertical="top" wrapText="1"/>
    </xf>
    <xf numFmtId="0" fontId="11" fillId="0" borderId="41" xfId="0" applyFont="1" applyBorder="1"/>
    <xf numFmtId="0" fontId="17" fillId="0" borderId="41" xfId="5" applyFont="1" applyFill="1" applyBorder="1" applyAlignment="1">
      <alignment vertical="top" wrapText="1"/>
    </xf>
    <xf numFmtId="0" fontId="12" fillId="0" borderId="39" xfId="5" applyFont="1" applyFill="1" applyBorder="1" applyAlignment="1">
      <alignment vertical="top" wrapText="1"/>
    </xf>
    <xf numFmtId="0" fontId="40" fillId="0" borderId="39" xfId="5" applyFont="1" applyFill="1" applyBorder="1" applyAlignment="1">
      <alignment vertical="top" wrapText="1"/>
    </xf>
    <xf numFmtId="0" fontId="11" fillId="0" borderId="78" xfId="0" applyFont="1" applyBorder="1"/>
    <xf numFmtId="0" fontId="32" fillId="0" borderId="79" xfId="5" applyFont="1" applyFill="1" applyBorder="1" applyAlignment="1">
      <alignment horizontal="center" vertical="top" wrapText="1"/>
    </xf>
    <xf numFmtId="0" fontId="32" fillId="0" borderId="80" xfId="5" applyFont="1" applyFill="1" applyBorder="1" applyAlignment="1">
      <alignment horizontal="center" vertical="top" wrapText="1"/>
    </xf>
    <xf numFmtId="0" fontId="32" fillId="0" borderId="82" xfId="5" applyFont="1" applyFill="1" applyBorder="1" applyAlignment="1">
      <alignment horizontal="center" vertical="top" wrapText="1"/>
    </xf>
    <xf numFmtId="0" fontId="18" fillId="0" borderId="41" xfId="5" applyFont="1" applyFill="1" applyBorder="1" applyAlignment="1">
      <alignment vertical="top" wrapText="1"/>
    </xf>
    <xf numFmtId="0" fontId="53" fillId="3" borderId="0" xfId="5" applyFont="1" applyFill="1" applyBorder="1" applyAlignment="1">
      <alignment vertical="center" wrapText="1"/>
    </xf>
    <xf numFmtId="0" fontId="31" fillId="0" borderId="38" xfId="5" applyFont="1" applyFill="1" applyBorder="1" applyAlignment="1">
      <alignment vertical="top" wrapText="1"/>
    </xf>
    <xf numFmtId="1" fontId="54" fillId="0" borderId="80" xfId="5" applyNumberFormat="1" applyFont="1" applyFill="1" applyBorder="1" applyAlignment="1">
      <alignment horizontal="center" vertical="center"/>
    </xf>
    <xf numFmtId="1" fontId="17" fillId="0" borderId="37" xfId="5" applyNumberFormat="1" applyFont="1" applyFill="1" applyBorder="1"/>
    <xf numFmtId="1" fontId="54" fillId="0" borderId="37" xfId="5" applyNumberFormat="1" applyFont="1" applyFill="1" applyBorder="1"/>
    <xf numFmtId="0" fontId="55" fillId="0" borderId="37" xfId="0" applyFont="1" applyFill="1" applyBorder="1"/>
    <xf numFmtId="0" fontId="18" fillId="0" borderId="92" xfId="5" applyFont="1" applyFill="1" applyBorder="1" applyAlignment="1">
      <alignment vertical="top" wrapText="1"/>
    </xf>
    <xf numFmtId="0" fontId="17" fillId="0" borderId="77" xfId="5" applyFont="1" applyFill="1" applyBorder="1" applyAlignment="1">
      <alignment vertical="center" wrapText="1"/>
    </xf>
    <xf numFmtId="0" fontId="34" fillId="0" borderId="77" xfId="5" applyFont="1" applyFill="1" applyBorder="1" applyAlignment="1">
      <alignment vertical="center" wrapText="1"/>
    </xf>
    <xf numFmtId="0" fontId="36" fillId="0" borderId="77" xfId="5" applyFont="1" applyFill="1" applyBorder="1" applyAlignment="1">
      <alignment vertical="center" wrapText="1"/>
    </xf>
    <xf numFmtId="0" fontId="38" fillId="0" borderId="77" xfId="5" applyFont="1" applyFill="1" applyBorder="1" applyAlignment="1">
      <alignment vertical="center" wrapText="1"/>
    </xf>
    <xf numFmtId="0" fontId="31" fillId="3" borderId="94" xfId="5" applyFont="1" applyFill="1" applyBorder="1" applyAlignment="1">
      <alignment vertical="center" wrapText="1"/>
    </xf>
    <xf numFmtId="0" fontId="33" fillId="3" borderId="82" xfId="5" applyFont="1" applyFill="1" applyBorder="1" applyAlignment="1">
      <alignment vertical="center" wrapText="1"/>
    </xf>
    <xf numFmtId="0" fontId="35" fillId="3" borderId="82" xfId="5" applyFont="1" applyFill="1" applyBorder="1" applyAlignment="1">
      <alignment vertical="center" wrapText="1"/>
    </xf>
    <xf numFmtId="0" fontId="37" fillId="3" borderId="82" xfId="5" applyFont="1" applyFill="1" applyBorder="1" applyAlignment="1">
      <alignment vertical="center" wrapText="1"/>
    </xf>
    <xf numFmtId="0" fontId="39" fillId="3" borderId="84" xfId="5" applyFont="1" applyFill="1" applyBorder="1" applyAlignment="1">
      <alignment vertical="center"/>
    </xf>
    <xf numFmtId="0" fontId="17" fillId="0" borderId="38" xfId="5" applyFont="1" applyFill="1" applyBorder="1" applyAlignment="1">
      <alignment vertical="center" wrapText="1"/>
    </xf>
    <xf numFmtId="0" fontId="17" fillId="3" borderId="95" xfId="5" applyFont="1" applyFill="1" applyBorder="1" applyAlignment="1">
      <alignment vertical="center" wrapText="1"/>
    </xf>
    <xf numFmtId="0" fontId="17" fillId="3" borderId="96" xfId="5" applyFont="1" applyFill="1" applyBorder="1" applyAlignment="1">
      <alignment vertical="center" wrapText="1"/>
    </xf>
    <xf numFmtId="1" fontId="32" fillId="0" borderId="38" xfId="5" applyNumberFormat="1" applyFont="1" applyFill="1" applyBorder="1"/>
    <xf numFmtId="1" fontId="32" fillId="0" borderId="37" xfId="5" applyNumberFormat="1" applyFont="1" applyFill="1" applyBorder="1" applyAlignment="1">
      <alignment vertical="center"/>
    </xf>
    <xf numFmtId="0" fontId="11" fillId="0" borderId="97" xfId="0" applyFont="1" applyBorder="1"/>
    <xf numFmtId="0" fontId="11" fillId="0" borderId="98" xfId="0" applyFont="1" applyBorder="1"/>
    <xf numFmtId="0" fontId="11" fillId="0" borderId="43" xfId="0" applyFont="1" applyBorder="1"/>
    <xf numFmtId="1" fontId="32" fillId="0" borderId="39" xfId="5" applyNumberFormat="1" applyFont="1" applyFill="1" applyBorder="1" applyAlignment="1">
      <alignment vertical="center"/>
    </xf>
    <xf numFmtId="0" fontId="31" fillId="0" borderId="42" xfId="5" applyFont="1" applyFill="1" applyBorder="1" applyAlignment="1">
      <alignment horizontal="right" vertical="top" wrapText="1"/>
    </xf>
    <xf numFmtId="0" fontId="31" fillId="0" borderId="39" xfId="5" applyFont="1" applyFill="1" applyBorder="1" applyAlignment="1">
      <alignment vertical="top" wrapText="1"/>
    </xf>
    <xf numFmtId="0" fontId="31" fillId="0" borderId="39" xfId="5" applyFont="1" applyFill="1" applyBorder="1" applyAlignment="1">
      <alignment horizontal="right" vertical="top" wrapText="1"/>
    </xf>
    <xf numFmtId="0" fontId="32" fillId="0" borderId="39" xfId="5" applyFont="1" applyFill="1" applyBorder="1" applyAlignment="1">
      <alignment vertical="top" wrapText="1"/>
    </xf>
    <xf numFmtId="0" fontId="31" fillId="0" borderId="77" xfId="5" applyFont="1" applyFill="1" applyBorder="1" applyAlignment="1">
      <alignment horizontal="right" vertical="top" wrapText="1"/>
    </xf>
    <xf numFmtId="0" fontId="32" fillId="0" borderId="77" xfId="5" applyFont="1" applyFill="1" applyBorder="1" applyAlignment="1">
      <alignment vertical="top" wrapText="1"/>
    </xf>
    <xf numFmtId="0" fontId="57" fillId="0" borderId="37" xfId="0" applyFont="1" applyBorder="1" applyAlignment="1">
      <alignment vertical="center"/>
    </xf>
    <xf numFmtId="0" fontId="47" fillId="0" borderId="0" xfId="0" applyFont="1" applyBorder="1" applyAlignment="1">
      <alignment vertical="center" wrapText="1"/>
    </xf>
    <xf numFmtId="0" fontId="59" fillId="0" borderId="0" xfId="0" applyFont="1"/>
    <xf numFmtId="0" fontId="47" fillId="0" borderId="119" xfId="0" applyFont="1" applyBorder="1" applyAlignment="1">
      <alignment vertical="center" wrapText="1"/>
    </xf>
    <xf numFmtId="0" fontId="47" fillId="0" borderId="38" xfId="0" applyFont="1" applyBorder="1" applyAlignment="1">
      <alignment vertical="center" wrapText="1"/>
    </xf>
    <xf numFmtId="0" fontId="47" fillId="0" borderId="120" xfId="0" applyFont="1" applyBorder="1" applyAlignment="1">
      <alignment vertical="center" wrapText="1"/>
    </xf>
    <xf numFmtId="0" fontId="21" fillId="0" borderId="37" xfId="5" applyFont="1" applyFill="1" applyBorder="1" applyAlignment="1">
      <alignment vertical="top" wrapText="1"/>
    </xf>
    <xf numFmtId="1" fontId="47" fillId="0" borderId="37" xfId="5" applyNumberFormat="1" applyFont="1" applyFill="1" applyBorder="1" applyAlignment="1">
      <alignment vertical="center"/>
    </xf>
    <xf numFmtId="0" fontId="59" fillId="0" borderId="42" xfId="0" applyFont="1" applyBorder="1"/>
    <xf numFmtId="0" fontId="50" fillId="0" borderId="42" xfId="5" applyFont="1" applyFill="1" applyBorder="1" applyAlignment="1">
      <alignment horizontal="right" vertical="top" wrapText="1"/>
    </xf>
    <xf numFmtId="0" fontId="62" fillId="0" borderId="42" xfId="5" applyFont="1" applyFill="1" applyBorder="1" applyAlignment="1">
      <alignment vertical="top" wrapText="1"/>
    </xf>
    <xf numFmtId="1" fontId="47" fillId="0" borderId="42" xfId="5" applyNumberFormat="1" applyFont="1" applyFill="1" applyBorder="1" applyAlignment="1">
      <alignment horizontal="right" vertical="center"/>
    </xf>
    <xf numFmtId="0" fontId="47" fillId="3" borderId="103" xfId="0" applyFont="1" applyFill="1" applyBorder="1" applyAlignment="1">
      <alignment vertical="center" wrapText="1"/>
    </xf>
    <xf numFmtId="0" fontId="59" fillId="3" borderId="0" xfId="0" applyFont="1" applyFill="1"/>
    <xf numFmtId="0" fontId="11" fillId="3" borderId="0" xfId="0" applyFont="1" applyFill="1"/>
    <xf numFmtId="0" fontId="47" fillId="3" borderId="120" xfId="0" applyFont="1" applyFill="1" applyBorder="1" applyAlignment="1">
      <alignment vertical="center" wrapText="1"/>
    </xf>
    <xf numFmtId="0" fontId="47" fillId="3" borderId="121" xfId="0" applyFont="1" applyFill="1" applyBorder="1" applyAlignment="1">
      <alignment vertical="center" wrapText="1"/>
    </xf>
    <xf numFmtId="0" fontId="59" fillId="3" borderId="120" xfId="0" applyFont="1" applyFill="1" applyBorder="1" applyAlignment="1">
      <alignment vertical="center" wrapText="1"/>
    </xf>
    <xf numFmtId="0" fontId="47" fillId="3" borderId="122" xfId="0" applyFont="1" applyFill="1" applyBorder="1" applyAlignment="1">
      <alignment vertical="top" wrapText="1"/>
    </xf>
    <xf numFmtId="0" fontId="47" fillId="3" borderId="123" xfId="0" applyFont="1" applyFill="1" applyBorder="1" applyAlignment="1">
      <alignment vertical="center" wrapText="1"/>
    </xf>
    <xf numFmtId="0" fontId="59" fillId="0" borderId="37" xfId="0" applyFont="1" applyBorder="1"/>
    <xf numFmtId="0" fontId="11" fillId="0" borderId="125" xfId="0" applyFont="1" applyBorder="1"/>
    <xf numFmtId="0" fontId="59" fillId="0" borderId="97" xfId="0" applyFont="1" applyBorder="1"/>
    <xf numFmtId="0" fontId="59" fillId="3" borderId="37" xfId="0" applyFont="1" applyFill="1" applyBorder="1"/>
    <xf numFmtId="0" fontId="11" fillId="3" borderId="37" xfId="0" applyFont="1" applyFill="1" applyBorder="1"/>
    <xf numFmtId="0" fontId="61" fillId="3" borderId="37" xfId="3" applyFont="1" applyFill="1" applyBorder="1" applyAlignment="1">
      <alignment vertical="center"/>
    </xf>
    <xf numFmtId="0" fontId="65" fillId="6" borderId="9" xfId="0" applyFont="1" applyFill="1" applyBorder="1" applyAlignment="1">
      <alignment horizontal="left" vertical="top"/>
    </xf>
    <xf numFmtId="0" fontId="59" fillId="6" borderId="9" xfId="0" applyFont="1" applyFill="1" applyBorder="1"/>
    <xf numFmtId="0" fontId="56" fillId="6" borderId="9" xfId="0" applyFont="1" applyFill="1" applyBorder="1" applyAlignment="1">
      <alignment horizontal="center" vertical="top"/>
    </xf>
    <xf numFmtId="0" fontId="56" fillId="6" borderId="9" xfId="0" applyFont="1" applyFill="1" applyBorder="1" applyAlignment="1">
      <alignment vertical="top"/>
    </xf>
    <xf numFmtId="0" fontId="56" fillId="6" borderId="9" xfId="0" applyFont="1" applyFill="1" applyBorder="1" applyAlignment="1">
      <alignment vertical="top" wrapText="1"/>
    </xf>
    <xf numFmtId="165" fontId="56" fillId="6" borderId="9" xfId="4" applyNumberFormat="1" applyFont="1" applyFill="1" applyBorder="1" applyAlignment="1">
      <alignment vertical="top" wrapText="1"/>
    </xf>
    <xf numFmtId="49" fontId="66" fillId="6" borderId="9" xfId="0" applyNumberFormat="1" applyFont="1" applyFill="1" applyBorder="1" applyAlignment="1">
      <alignment horizontal="left" vertical="top" wrapText="1"/>
    </xf>
    <xf numFmtId="0" fontId="52" fillId="6" borderId="9" xfId="0" applyFont="1" applyFill="1" applyBorder="1" applyAlignment="1">
      <alignment horizontal="left" vertical="center" textRotation="40" wrapText="1"/>
    </xf>
    <xf numFmtId="0" fontId="13" fillId="6" borderId="9" xfId="0" applyNumberFormat="1" applyFont="1" applyFill="1" applyBorder="1" applyAlignment="1">
      <alignment vertical="top"/>
    </xf>
    <xf numFmtId="0" fontId="11" fillId="6" borderId="15" xfId="0" applyNumberFormat="1" applyFont="1" applyFill="1" applyBorder="1"/>
    <xf numFmtId="0" fontId="11" fillId="3" borderId="9" xfId="0" applyNumberFormat="1" applyFont="1" applyFill="1" applyBorder="1" applyAlignment="1">
      <alignment vertical="top"/>
    </xf>
    <xf numFmtId="0" fontId="47" fillId="3" borderId="9" xfId="0" applyFont="1" applyFill="1" applyBorder="1" applyAlignment="1">
      <alignment vertical="top" wrapText="1"/>
    </xf>
    <xf numFmtId="0" fontId="47" fillId="3" borderId="23" xfId="0" applyFont="1" applyFill="1" applyBorder="1" applyAlignment="1">
      <alignment vertical="center" wrapText="1"/>
    </xf>
    <xf numFmtId="0" fontId="47" fillId="3" borderId="133" xfId="0" applyFont="1" applyFill="1" applyBorder="1" applyAlignment="1">
      <alignment vertical="center" wrapText="1"/>
    </xf>
    <xf numFmtId="0" fontId="47" fillId="3" borderId="9" xfId="0" applyFont="1" applyFill="1" applyBorder="1" applyAlignment="1">
      <alignment vertical="center" wrapText="1"/>
    </xf>
    <xf numFmtId="0" fontId="47" fillId="3" borderId="134" xfId="0" applyFont="1" applyFill="1" applyBorder="1" applyAlignment="1">
      <alignment vertical="center" wrapText="1"/>
    </xf>
    <xf numFmtId="0" fontId="47" fillId="3" borderId="135" xfId="0" applyFont="1" applyFill="1" applyBorder="1" applyAlignment="1">
      <alignment vertical="top" wrapText="1"/>
    </xf>
    <xf numFmtId="0" fontId="59" fillId="3" borderId="135" xfId="0" applyFont="1" applyFill="1" applyBorder="1" applyAlignment="1">
      <alignment vertical="center" wrapText="1"/>
    </xf>
    <xf numFmtId="0" fontId="47" fillId="3" borderId="136" xfId="0" applyFont="1" applyFill="1" applyBorder="1" applyAlignment="1">
      <alignment vertical="center" wrapText="1"/>
    </xf>
    <xf numFmtId="0" fontId="47" fillId="3" borderId="135" xfId="0" applyFont="1" applyFill="1" applyBorder="1" applyAlignment="1">
      <alignment vertical="center" wrapText="1"/>
    </xf>
    <xf numFmtId="0" fontId="47" fillId="3" borderId="35" xfId="0" applyFont="1" applyFill="1" applyBorder="1" applyAlignment="1">
      <alignment vertical="center" wrapText="1"/>
    </xf>
    <xf numFmtId="9" fontId="47" fillId="0" borderId="141" xfId="1" applyFont="1" applyBorder="1" applyAlignment="1">
      <alignment horizontal="center" vertical="center" wrapText="1"/>
    </xf>
    <xf numFmtId="0" fontId="47" fillId="0" borderId="142" xfId="0" applyFont="1" applyBorder="1" applyAlignment="1">
      <alignment vertical="center" wrapText="1"/>
    </xf>
    <xf numFmtId="9" fontId="47" fillId="0" borderId="144" xfId="1" applyFont="1" applyBorder="1" applyAlignment="1">
      <alignment horizontal="center" vertical="center" wrapText="1"/>
    </xf>
    <xf numFmtId="0" fontId="47" fillId="0" borderId="145" xfId="0" applyFont="1" applyBorder="1" applyAlignment="1">
      <alignment vertical="center" wrapText="1"/>
    </xf>
    <xf numFmtId="9" fontId="47" fillId="0" borderId="144" xfId="1" applyFont="1" applyFill="1" applyBorder="1" applyAlignment="1">
      <alignment horizontal="center" vertical="center" wrapText="1"/>
    </xf>
    <xf numFmtId="0" fontId="47" fillId="0" borderId="145" xfId="0" applyFont="1" applyFill="1" applyBorder="1" applyAlignment="1">
      <alignment vertical="center" wrapText="1"/>
    </xf>
    <xf numFmtId="165" fontId="47" fillId="0" borderId="150" xfId="4" applyNumberFormat="1" applyFont="1" applyBorder="1" applyAlignment="1">
      <alignment vertical="center" wrapText="1"/>
    </xf>
    <xf numFmtId="0" fontId="47" fillId="0" borderId="151" xfId="0" quotePrefix="1" applyFont="1" applyBorder="1" applyAlignment="1">
      <alignment horizontal="right" vertical="center" wrapText="1"/>
    </xf>
    <xf numFmtId="0" fontId="47" fillId="0" borderId="152" xfId="0" applyFont="1" applyBorder="1" applyAlignment="1">
      <alignment vertical="center" wrapText="1"/>
    </xf>
    <xf numFmtId="0" fontId="47" fillId="0" borderId="143" xfId="0" applyFont="1" applyBorder="1" applyAlignment="1">
      <alignment horizontal="right" vertical="center" wrapText="1"/>
    </xf>
    <xf numFmtId="164" fontId="47" fillId="0" borderId="0" xfId="4" applyFont="1" applyBorder="1" applyAlignment="1">
      <alignment vertical="center" wrapText="1"/>
    </xf>
    <xf numFmtId="0" fontId="47" fillId="0" borderId="156" xfId="0" applyFont="1" applyBorder="1" applyAlignment="1">
      <alignment vertical="center" wrapText="1"/>
    </xf>
    <xf numFmtId="0" fontId="53" fillId="0" borderId="124" xfId="0" applyFont="1" applyBorder="1" applyAlignment="1">
      <alignment horizontal="center" vertical="center" wrapText="1"/>
    </xf>
    <xf numFmtId="0" fontId="53" fillId="0" borderId="158" xfId="0" applyFont="1" applyBorder="1" applyAlignment="1">
      <alignment horizontal="center" vertical="center" wrapText="1"/>
    </xf>
    <xf numFmtId="0" fontId="47" fillId="3" borderId="159" xfId="0" applyFont="1" applyFill="1" applyBorder="1" applyAlignment="1">
      <alignment vertical="center" wrapText="1"/>
    </xf>
    <xf numFmtId="9" fontId="47" fillId="0" borderId="0" xfId="1" applyFont="1" applyBorder="1" applyAlignment="1">
      <alignment horizontal="center" vertical="center" wrapText="1"/>
    </xf>
    <xf numFmtId="0" fontId="53" fillId="0" borderId="160" xfId="0" applyFont="1" applyFill="1" applyBorder="1" applyAlignment="1">
      <alignment horizontal="center" vertical="center" wrapText="1"/>
    </xf>
    <xf numFmtId="0" fontId="53" fillId="0" borderId="158" xfId="0" applyFont="1" applyFill="1" applyBorder="1" applyAlignment="1">
      <alignment horizontal="center" vertical="center" wrapText="1"/>
    </xf>
    <xf numFmtId="0" fontId="53" fillId="0" borderId="161" xfId="0" applyFont="1" applyBorder="1" applyAlignment="1">
      <alignment horizontal="center" vertical="center" wrapText="1"/>
    </xf>
    <xf numFmtId="9" fontId="47" fillId="0" borderId="150" xfId="1" applyFont="1" applyBorder="1" applyAlignment="1">
      <alignment horizontal="center" vertical="center" wrapText="1"/>
    </xf>
    <xf numFmtId="0" fontId="47" fillId="0" borderId="162" xfId="0" applyFont="1" applyBorder="1" applyAlignment="1">
      <alignment vertical="center" wrapText="1"/>
    </xf>
    <xf numFmtId="0" fontId="47" fillId="0" borderId="163" xfId="0" applyFont="1" applyBorder="1" applyAlignment="1">
      <alignment vertical="center" wrapText="1"/>
    </xf>
    <xf numFmtId="0" fontId="12" fillId="7" borderId="115" xfId="0" applyFont="1" applyFill="1" applyBorder="1" applyAlignment="1">
      <alignment horizontal="center" vertical="center"/>
    </xf>
    <xf numFmtId="0" fontId="12" fillId="7" borderId="116" xfId="0" applyFont="1" applyFill="1" applyBorder="1" applyAlignment="1">
      <alignment vertical="center"/>
    </xf>
    <xf numFmtId="0" fontId="12" fillId="7" borderId="117" xfId="0" applyFont="1" applyFill="1" applyBorder="1" applyAlignment="1">
      <alignment vertical="center"/>
    </xf>
    <xf numFmtId="0" fontId="63" fillId="7" borderId="164" xfId="0" applyFont="1" applyFill="1" applyBorder="1" applyAlignment="1">
      <alignment vertical="center"/>
    </xf>
    <xf numFmtId="49" fontId="12" fillId="7" borderId="93" xfId="0" applyNumberFormat="1" applyFont="1" applyFill="1" applyBorder="1" applyAlignment="1">
      <alignment vertical="center"/>
    </xf>
    <xf numFmtId="49" fontId="48" fillId="7" borderId="71" xfId="0" applyNumberFormat="1" applyFont="1" applyFill="1" applyBorder="1" applyAlignment="1">
      <alignment vertical="center"/>
    </xf>
    <xf numFmtId="49" fontId="12" fillId="7" borderId="165" xfId="0" applyNumberFormat="1" applyFont="1" applyFill="1" applyBorder="1" applyAlignment="1">
      <alignment vertical="center"/>
    </xf>
    <xf numFmtId="49" fontId="45" fillId="0" borderId="166" xfId="0" applyNumberFormat="1" applyFont="1" applyBorder="1" applyAlignment="1">
      <alignment vertical="center"/>
    </xf>
    <xf numFmtId="49" fontId="47" fillId="0" borderId="166" xfId="0" applyNumberFormat="1" applyFont="1" applyBorder="1"/>
    <xf numFmtId="49" fontId="32" fillId="0" borderId="166" xfId="0" applyNumberFormat="1" applyFont="1" applyBorder="1"/>
    <xf numFmtId="49" fontId="11" fillId="0" borderId="166" xfId="0" applyNumberFormat="1" applyFont="1" applyBorder="1"/>
    <xf numFmtId="49" fontId="47" fillId="0" borderId="166" xfId="0" applyNumberFormat="1" applyFont="1" applyBorder="1" applyAlignment="1">
      <alignment wrapText="1"/>
    </xf>
    <xf numFmtId="0" fontId="11" fillId="0" borderId="44" xfId="0" applyFont="1" applyBorder="1"/>
    <xf numFmtId="0" fontId="11" fillId="0" borderId="37" xfId="0" applyFont="1" applyBorder="1" applyAlignment="1">
      <alignment vertical="top" wrapText="1"/>
    </xf>
    <xf numFmtId="49" fontId="32" fillId="0" borderId="37" xfId="0" applyNumberFormat="1" applyFont="1" applyBorder="1"/>
    <xf numFmtId="49" fontId="39" fillId="0" borderId="40" xfId="0" applyNumberFormat="1" applyFont="1" applyBorder="1"/>
    <xf numFmtId="0" fontId="11" fillId="0" borderId="40" xfId="0" applyFont="1" applyBorder="1" applyAlignment="1">
      <alignment vertical="top" wrapText="1"/>
    </xf>
    <xf numFmtId="0" fontId="11" fillId="0" borderId="167" xfId="0" applyFont="1" applyBorder="1"/>
    <xf numFmtId="49" fontId="43" fillId="0" borderId="168" xfId="0" applyNumberFormat="1" applyFont="1" applyBorder="1"/>
    <xf numFmtId="49" fontId="44" fillId="0" borderId="169" xfId="0" applyNumberFormat="1" applyFont="1" applyBorder="1" applyAlignment="1">
      <alignment vertical="top" wrapText="1"/>
    </xf>
    <xf numFmtId="0" fontId="49" fillId="0" borderId="170" xfId="0" applyFont="1" applyBorder="1" applyAlignment="1">
      <alignment horizontal="right" vertical="center"/>
    </xf>
    <xf numFmtId="49" fontId="11" fillId="0" borderId="157" xfId="0" applyNumberFormat="1" applyFont="1" applyBorder="1" applyAlignment="1">
      <alignment vertical="top" wrapText="1"/>
    </xf>
    <xf numFmtId="0" fontId="11" fillId="0" borderId="170" xfId="0" applyFont="1" applyBorder="1"/>
    <xf numFmtId="0" fontId="11" fillId="0" borderId="171" xfId="0" applyFont="1" applyBorder="1"/>
    <xf numFmtId="0" fontId="11" fillId="0" borderId="172" xfId="0" applyFont="1" applyBorder="1"/>
    <xf numFmtId="0" fontId="11" fillId="0" borderId="149" xfId="0" applyFont="1" applyBorder="1" applyAlignment="1">
      <alignment vertical="top" wrapText="1"/>
    </xf>
    <xf numFmtId="9" fontId="67" fillId="0" borderId="37" xfId="6" applyFont="1" applyFill="1" applyBorder="1" applyAlignment="1">
      <alignment horizontal="left" vertical="top"/>
    </xf>
    <xf numFmtId="1" fontId="52" fillId="0" borderId="77" xfId="5" applyNumberFormat="1" applyFont="1" applyFill="1" applyBorder="1" applyAlignment="1">
      <alignment vertical="center"/>
    </xf>
    <xf numFmtId="0" fontId="56" fillId="10" borderId="9" xfId="0" applyNumberFormat="1" applyFont="1" applyFill="1" applyBorder="1" applyAlignment="1">
      <alignment vertical="top" wrapText="1"/>
    </xf>
    <xf numFmtId="0" fontId="7" fillId="11" borderId="37" xfId="2" applyFont="1" applyFill="1" applyBorder="1"/>
    <xf numFmtId="0" fontId="7" fillId="11" borderId="39" xfId="2" applyFont="1" applyFill="1" applyBorder="1"/>
    <xf numFmtId="0" fontId="7" fillId="11" borderId="37" xfId="2" applyFont="1" applyFill="1" applyBorder="1" applyAlignment="1">
      <alignment horizontal="right"/>
    </xf>
    <xf numFmtId="0" fontId="7" fillId="11" borderId="40" xfId="2" applyFont="1" applyFill="1" applyBorder="1"/>
    <xf numFmtId="0" fontId="2" fillId="11" borderId="37" xfId="2" applyFont="1" applyFill="1" applyBorder="1"/>
    <xf numFmtId="1" fontId="7" fillId="11" borderId="38" xfId="2" applyNumberFormat="1" applyFont="1" applyFill="1" applyBorder="1"/>
    <xf numFmtId="0" fontId="11" fillId="0" borderId="9" xfId="0" applyFont="1" applyBorder="1" applyAlignment="1" applyProtection="1">
      <alignment horizontal="center" vertical="top"/>
      <protection locked="0"/>
    </xf>
    <xf numFmtId="0" fontId="11" fillId="0" borderId="9" xfId="0" applyFont="1" applyFill="1" applyBorder="1" applyAlignment="1" applyProtection="1">
      <alignment vertical="top"/>
      <protection locked="0"/>
    </xf>
    <xf numFmtId="14" fontId="11" fillId="0" borderId="9" xfId="0" applyNumberFormat="1" applyFont="1" applyFill="1" applyBorder="1" applyAlignment="1" applyProtection="1">
      <alignment vertical="top"/>
      <protection locked="0"/>
    </xf>
    <xf numFmtId="0" fontId="11" fillId="0" borderId="9" xfId="0" applyFont="1" applyFill="1" applyBorder="1" applyAlignment="1" applyProtection="1">
      <alignment vertical="top" wrapText="1"/>
      <protection locked="0"/>
    </xf>
    <xf numFmtId="0" fontId="16" fillId="7" borderId="9" xfId="0" applyFont="1" applyFill="1" applyBorder="1" applyAlignment="1" applyProtection="1">
      <alignment vertical="top"/>
      <protection locked="0"/>
    </xf>
    <xf numFmtId="0" fontId="16" fillId="7" borderId="9" xfId="0" applyFont="1" applyFill="1" applyBorder="1" applyAlignment="1" applyProtection="1">
      <alignment vertical="top" wrapText="1"/>
      <protection locked="0"/>
    </xf>
    <xf numFmtId="0" fontId="11" fillId="7" borderId="9" xfId="0" applyFont="1" applyFill="1" applyBorder="1" applyAlignment="1" applyProtection="1">
      <alignment vertical="top"/>
      <protection locked="0"/>
    </xf>
    <xf numFmtId="165" fontId="11" fillId="0" borderId="9" xfId="4" applyNumberFormat="1" applyFont="1" applyFill="1" applyBorder="1" applyAlignment="1" applyProtection="1">
      <alignment vertical="top"/>
    </xf>
    <xf numFmtId="0" fontId="11" fillId="3" borderId="9" xfId="0" applyNumberFormat="1" applyFont="1" applyFill="1" applyBorder="1" applyAlignment="1" applyProtection="1">
      <alignment vertical="top"/>
    </xf>
    <xf numFmtId="14" fontId="68" fillId="6" borderId="9" xfId="0" applyNumberFormat="1" applyFont="1" applyFill="1" applyBorder="1"/>
    <xf numFmtId="0" fontId="0" fillId="0" borderId="0" xfId="0" applyAlignment="1" applyProtection="1">
      <alignment horizontal="right"/>
      <protection hidden="1"/>
    </xf>
    <xf numFmtId="49" fontId="73" fillId="0" borderId="166" xfId="0" applyNumberFormat="1" applyFont="1" applyBorder="1"/>
    <xf numFmtId="0" fontId="12" fillId="7" borderId="85" xfId="5" applyFont="1" applyFill="1" applyBorder="1" applyAlignment="1">
      <alignment horizontal="center" vertical="top" wrapText="1"/>
    </xf>
    <xf numFmtId="0" fontId="74" fillId="0" borderId="0" xfId="0" applyFont="1" applyAlignment="1">
      <alignment vertical="top"/>
    </xf>
    <xf numFmtId="0" fontId="12" fillId="7" borderId="28" xfId="5" applyFont="1" applyFill="1" applyBorder="1" applyAlignment="1">
      <alignment horizontal="center" vertical="top" wrapText="1"/>
    </xf>
    <xf numFmtId="0" fontId="0" fillId="0" borderId="173" xfId="0" applyBorder="1"/>
    <xf numFmtId="0" fontId="0" fillId="10" borderId="0" xfId="0" applyFill="1"/>
    <xf numFmtId="1" fontId="0" fillId="10" borderId="0" xfId="0" applyNumberFormat="1" applyFill="1"/>
    <xf numFmtId="0" fontId="76" fillId="0" borderId="25" xfId="2" applyFont="1" applyBorder="1"/>
    <xf numFmtId="0" fontId="76" fillId="0" borderId="20" xfId="2" applyFont="1" applyBorder="1"/>
    <xf numFmtId="0" fontId="67" fillId="0" borderId="26" xfId="2" applyFont="1" applyFill="1" applyBorder="1" applyAlignment="1">
      <alignment horizontal="center" vertical="center" wrapText="1"/>
    </xf>
    <xf numFmtId="0" fontId="67" fillId="0" borderId="21" xfId="2" applyFont="1" applyFill="1" applyBorder="1" applyAlignment="1">
      <alignment horizontal="center" vertical="center" wrapText="1"/>
    </xf>
    <xf numFmtId="9" fontId="76" fillId="0" borderId="26" xfId="1" applyFont="1" applyFill="1" applyBorder="1" applyAlignment="1">
      <alignment horizontal="center" vertical="center" wrapText="1"/>
    </xf>
    <xf numFmtId="9" fontId="76" fillId="0" borderId="21" xfId="1" applyFont="1" applyFill="1" applyBorder="1" applyAlignment="1">
      <alignment horizontal="center" vertical="center" wrapText="1"/>
    </xf>
    <xf numFmtId="0" fontId="67" fillId="0" borderId="27" xfId="2" applyFont="1" applyFill="1" applyBorder="1" applyAlignment="1">
      <alignment vertical="center" wrapText="1"/>
    </xf>
    <xf numFmtId="0" fontId="67" fillId="0" borderId="22" xfId="2" applyFont="1" applyFill="1" applyBorder="1" applyAlignment="1">
      <alignment vertical="center" wrapText="1"/>
    </xf>
    <xf numFmtId="1" fontId="24" fillId="7" borderId="36" xfId="2" applyNumberFormat="1" applyFont="1" applyFill="1" applyBorder="1" applyAlignment="1">
      <alignment horizontal="center" vertical="center"/>
    </xf>
    <xf numFmtId="1" fontId="24" fillId="7" borderId="57" xfId="2" applyNumberFormat="1" applyFont="1" applyFill="1" applyBorder="1" applyAlignment="1">
      <alignment horizontal="center" vertical="center"/>
    </xf>
    <xf numFmtId="9" fontId="24" fillId="7" borderId="60" xfId="1" applyFont="1" applyFill="1" applyBorder="1" applyAlignment="1">
      <alignment horizontal="center" vertical="center"/>
    </xf>
    <xf numFmtId="9" fontId="24" fillId="7" borderId="61" xfId="1" applyFont="1" applyFill="1" applyBorder="1" applyAlignment="1">
      <alignment horizontal="right" vertical="center"/>
    </xf>
    <xf numFmtId="9" fontId="24" fillId="7" borderId="62" xfId="1" applyFont="1" applyFill="1" applyBorder="1" applyAlignment="1">
      <alignment horizontal="center" vertical="center"/>
    </xf>
    <xf numFmtId="0" fontId="77" fillId="0" borderId="0" xfId="0" applyFont="1"/>
    <xf numFmtId="1" fontId="21" fillId="0" borderId="0" xfId="5" applyNumberFormat="1" applyFont="1" applyFill="1" applyBorder="1" applyAlignment="1">
      <alignment horizontal="center" vertical="center"/>
    </xf>
    <xf numFmtId="1" fontId="21" fillId="0" borderId="99" xfId="5" applyNumberFormat="1" applyFont="1" applyFill="1" applyBorder="1" applyAlignment="1">
      <alignment horizontal="center" vertical="center"/>
    </xf>
    <xf numFmtId="0" fontId="47" fillId="3" borderId="174" xfId="0" applyFont="1" applyFill="1" applyBorder="1" applyAlignment="1">
      <alignment vertical="center" wrapText="1"/>
    </xf>
    <xf numFmtId="0" fontId="47" fillId="3" borderId="175" xfId="0" applyFont="1" applyFill="1" applyBorder="1" applyAlignment="1">
      <alignment vertical="center" wrapText="1"/>
    </xf>
    <xf numFmtId="0" fontId="24" fillId="6" borderId="28" xfId="2" applyFont="1" applyFill="1" applyBorder="1" applyAlignment="1">
      <alignment horizontal="center" vertical="center" wrapText="1"/>
    </xf>
    <xf numFmtId="0" fontId="24" fillId="6" borderId="30" xfId="2" applyFont="1" applyFill="1" applyBorder="1" applyAlignment="1">
      <alignment horizontal="center" vertical="center" wrapText="1"/>
    </xf>
    <xf numFmtId="0" fontId="42" fillId="6" borderId="30" xfId="2" applyFont="1" applyFill="1" applyBorder="1" applyAlignment="1">
      <alignment horizontal="center" vertical="center"/>
    </xf>
    <xf numFmtId="0" fontId="42" fillId="6" borderId="32" xfId="2" applyFont="1" applyFill="1" applyBorder="1" applyAlignment="1">
      <alignment horizontal="center" vertical="center"/>
    </xf>
    <xf numFmtId="0" fontId="20" fillId="0" borderId="42" xfId="2" applyFont="1" applyBorder="1" applyAlignment="1">
      <alignment horizontal="center"/>
    </xf>
    <xf numFmtId="9" fontId="24" fillId="6" borderId="57" xfId="1" applyFont="1" applyFill="1" applyBorder="1" applyAlignment="1">
      <alignment horizontal="center" vertical="center"/>
    </xf>
    <xf numFmtId="9" fontId="24" fillId="6" borderId="51" xfId="1" applyFont="1" applyFill="1" applyBorder="1" applyAlignment="1">
      <alignment horizontal="center" vertical="center"/>
    </xf>
    <xf numFmtId="9" fontId="24" fillId="6" borderId="55" xfId="1" applyFont="1" applyFill="1" applyBorder="1" applyAlignment="1">
      <alignment horizontal="center" vertical="center"/>
    </xf>
    <xf numFmtId="0" fontId="28" fillId="0" borderId="63" xfId="2" applyFont="1" applyBorder="1" applyAlignment="1">
      <alignment horizontal="right" vertical="center" textRotation="90"/>
    </xf>
    <xf numFmtId="0" fontId="28" fillId="0" borderId="64" xfId="2" applyFont="1" applyBorder="1" applyAlignment="1">
      <alignment horizontal="right" vertical="center" textRotation="90"/>
    </xf>
    <xf numFmtId="0" fontId="28" fillId="0" borderId="65" xfId="2" applyFont="1" applyBorder="1" applyAlignment="1">
      <alignment horizontal="right" vertical="center" textRotation="90"/>
    </xf>
    <xf numFmtId="0" fontId="22" fillId="6" borderId="50" xfId="2" applyFont="1" applyFill="1" applyBorder="1" applyAlignment="1">
      <alignment horizontal="left" vertical="center" wrapText="1"/>
    </xf>
    <xf numFmtId="0" fontId="22" fillId="6" borderId="54" xfId="2" applyFont="1" applyFill="1" applyBorder="1" applyAlignment="1">
      <alignment horizontal="left" vertical="center" wrapText="1"/>
    </xf>
    <xf numFmtId="0" fontId="22" fillId="6" borderId="56" xfId="2" applyFont="1" applyFill="1" applyBorder="1" applyAlignment="1">
      <alignment horizontal="left" vertical="center" wrapText="1"/>
    </xf>
    <xf numFmtId="0" fontId="30" fillId="7" borderId="45" xfId="2" applyFont="1" applyFill="1" applyBorder="1" applyAlignment="1">
      <alignment horizontal="center" vertical="center" wrapText="1"/>
    </xf>
    <xf numFmtId="0" fontId="30" fillId="7" borderId="50" xfId="2" applyFont="1" applyFill="1" applyBorder="1" applyAlignment="1">
      <alignment horizontal="center" vertical="center" wrapText="1"/>
    </xf>
    <xf numFmtId="0" fontId="30" fillId="7" borderId="52" xfId="2" applyFont="1" applyFill="1" applyBorder="1" applyAlignment="1">
      <alignment horizontal="center" vertical="center" wrapText="1"/>
    </xf>
    <xf numFmtId="0" fontId="22" fillId="6" borderId="54" xfId="2" applyFont="1" applyFill="1" applyBorder="1" applyAlignment="1">
      <alignment horizontal="left" vertical="center"/>
    </xf>
    <xf numFmtId="0" fontId="22" fillId="7" borderId="47" xfId="2" applyFont="1" applyFill="1" applyBorder="1" applyAlignment="1">
      <alignment horizontal="center" vertical="center" wrapText="1"/>
    </xf>
    <xf numFmtId="0" fontId="22" fillId="7" borderId="34" xfId="2" applyFont="1" applyFill="1" applyBorder="1" applyAlignment="1">
      <alignment horizontal="center" vertical="center" wrapText="1"/>
    </xf>
    <xf numFmtId="0" fontId="22" fillId="7" borderId="35" xfId="2" applyFont="1" applyFill="1" applyBorder="1" applyAlignment="1">
      <alignment horizontal="center" vertical="center" wrapText="1"/>
    </xf>
    <xf numFmtId="0" fontId="12" fillId="8" borderId="0" xfId="5" applyFont="1" applyFill="1" applyBorder="1" applyAlignment="1">
      <alignment horizontal="center" vertical="center" wrapText="1"/>
    </xf>
    <xf numFmtId="0" fontId="22" fillId="9" borderId="108" xfId="5" applyFont="1" applyFill="1" applyBorder="1" applyAlignment="1">
      <alignment horizontal="center" vertical="center" wrapText="1"/>
    </xf>
    <xf numFmtId="0" fontId="22" fillId="9" borderId="95" xfId="5" applyFont="1" applyFill="1" applyBorder="1" applyAlignment="1">
      <alignment horizontal="center" vertical="center" wrapText="1"/>
    </xf>
    <xf numFmtId="0" fontId="22" fillId="9" borderId="109" xfId="5" applyFont="1" applyFill="1" applyBorder="1" applyAlignment="1">
      <alignment horizontal="center" vertical="center" wrapText="1"/>
    </xf>
    <xf numFmtId="0" fontId="22" fillId="9" borderId="110" xfId="5" applyFont="1" applyFill="1" applyBorder="1" applyAlignment="1">
      <alignment horizontal="center" vertical="center" wrapText="1"/>
    </xf>
    <xf numFmtId="0" fontId="22" fillId="9" borderId="37" xfId="5" applyFont="1" applyFill="1" applyBorder="1" applyAlignment="1">
      <alignment horizontal="center" vertical="center" wrapText="1"/>
    </xf>
    <xf numFmtId="0" fontId="22" fillId="9" borderId="111" xfId="5" applyFont="1" applyFill="1" applyBorder="1" applyAlignment="1">
      <alignment horizontal="center" vertical="center" wrapText="1"/>
    </xf>
    <xf numFmtId="0" fontId="22" fillId="9" borderId="112" xfId="5" applyFont="1" applyFill="1" applyBorder="1" applyAlignment="1">
      <alignment horizontal="center" vertical="center" wrapText="1"/>
    </xf>
    <xf numFmtId="0" fontId="22" fillId="9" borderId="96" xfId="5" applyFont="1" applyFill="1" applyBorder="1" applyAlignment="1">
      <alignment horizontal="center" vertical="center" wrapText="1"/>
    </xf>
    <xf numFmtId="0" fontId="22" fillId="9" borderId="113" xfId="5" applyFont="1" applyFill="1" applyBorder="1" applyAlignment="1">
      <alignment horizontal="center" vertical="center" wrapText="1"/>
    </xf>
    <xf numFmtId="9" fontId="21" fillId="0" borderId="105" xfId="6" applyFont="1" applyFill="1" applyBorder="1" applyAlignment="1">
      <alignment horizontal="center" vertical="center"/>
    </xf>
    <xf numFmtId="9" fontId="21" fillId="0" borderId="106" xfId="6" applyFont="1" applyFill="1" applyBorder="1" applyAlignment="1">
      <alignment horizontal="center" vertical="center"/>
    </xf>
    <xf numFmtId="9" fontId="21" fillId="0" borderId="107" xfId="6" applyFont="1" applyFill="1" applyBorder="1" applyAlignment="1">
      <alignment horizontal="center" vertical="center"/>
    </xf>
    <xf numFmtId="9" fontId="21" fillId="3" borderId="0" xfId="5" applyNumberFormat="1" applyFont="1" applyFill="1" applyBorder="1" applyAlignment="1">
      <alignment horizontal="left" vertical="center"/>
    </xf>
    <xf numFmtId="9" fontId="21" fillId="0" borderId="102" xfId="6" applyFont="1" applyFill="1" applyBorder="1" applyAlignment="1">
      <alignment horizontal="center" vertical="center"/>
    </xf>
    <xf numFmtId="9" fontId="21" fillId="0" borderId="103" xfId="6" applyFont="1" applyFill="1" applyBorder="1" applyAlignment="1">
      <alignment horizontal="center" vertical="center"/>
    </xf>
    <xf numFmtId="9" fontId="21" fillId="0" borderId="104" xfId="6" applyFont="1" applyFill="1" applyBorder="1" applyAlignment="1">
      <alignment horizontal="center" vertical="center"/>
    </xf>
    <xf numFmtId="0" fontId="19" fillId="3" borderId="0" xfId="5" applyFont="1" applyFill="1" applyBorder="1" applyAlignment="1">
      <alignment horizontal="right" vertical="center"/>
    </xf>
    <xf numFmtId="9" fontId="39" fillId="3" borderId="0" xfId="6" applyFont="1" applyFill="1" applyBorder="1" applyAlignment="1">
      <alignment horizontal="center" vertical="center"/>
    </xf>
    <xf numFmtId="0" fontId="50" fillId="3" borderId="0" xfId="5" applyFont="1" applyFill="1" applyBorder="1" applyAlignment="1">
      <alignment horizontal="center" vertical="center"/>
    </xf>
    <xf numFmtId="165" fontId="40" fillId="9" borderId="66" xfId="4" applyNumberFormat="1" applyFont="1" applyFill="1" applyBorder="1" applyAlignment="1">
      <alignment horizontal="center" vertical="center" wrapText="1"/>
    </xf>
    <xf numFmtId="165" fontId="40" fillId="9" borderId="67" xfId="4" applyNumberFormat="1" applyFont="1" applyFill="1" applyBorder="1" applyAlignment="1">
      <alignment horizontal="center" vertical="center" wrapText="1"/>
    </xf>
    <xf numFmtId="165" fontId="40" fillId="9" borderId="68" xfId="4" applyNumberFormat="1" applyFont="1" applyFill="1" applyBorder="1" applyAlignment="1">
      <alignment horizontal="center" vertical="center" wrapText="1"/>
    </xf>
    <xf numFmtId="165" fontId="51" fillId="3" borderId="0" xfId="4" applyNumberFormat="1" applyFont="1" applyFill="1" applyBorder="1" applyAlignment="1">
      <alignment horizontal="center" vertical="center" wrapText="1"/>
    </xf>
    <xf numFmtId="0" fontId="50" fillId="3" borderId="2" xfId="5" applyFont="1" applyFill="1" applyBorder="1" applyAlignment="1">
      <alignment horizontal="center" vertical="center"/>
    </xf>
    <xf numFmtId="165" fontId="24" fillId="9" borderId="38" xfId="4" applyNumberFormat="1" applyFont="1" applyFill="1" applyBorder="1" applyAlignment="1">
      <alignment horizontal="right" wrapText="1"/>
    </xf>
    <xf numFmtId="165" fontId="42" fillId="9" borderId="80" xfId="4" applyNumberFormat="1" applyFont="1" applyFill="1" applyBorder="1" applyAlignment="1">
      <alignment horizontal="right"/>
    </xf>
    <xf numFmtId="165" fontId="42" fillId="9" borderId="40" xfId="4" applyNumberFormat="1" applyFont="1" applyFill="1" applyBorder="1" applyAlignment="1">
      <alignment horizontal="right"/>
    </xf>
    <xf numFmtId="0" fontId="12" fillId="8" borderId="15" xfId="5" applyFont="1" applyFill="1" applyBorder="1" applyAlignment="1">
      <alignment horizontal="left" vertical="center" wrapText="1"/>
    </xf>
    <xf numFmtId="0" fontId="12" fillId="8" borderId="34" xfId="5" applyFont="1" applyFill="1" applyBorder="1" applyAlignment="1">
      <alignment horizontal="left" vertical="center" wrapText="1"/>
    </xf>
    <xf numFmtId="0" fontId="12" fillId="8" borderId="35" xfId="5" applyFont="1" applyFill="1" applyBorder="1" applyAlignment="1">
      <alignment horizontal="left" vertical="center" wrapText="1"/>
    </xf>
    <xf numFmtId="0" fontId="12" fillId="8" borderId="0" xfId="5" applyFont="1" applyFill="1" applyBorder="1" applyAlignment="1">
      <alignment horizontal="left" vertical="center" wrapText="1"/>
    </xf>
    <xf numFmtId="0" fontId="12" fillId="8" borderId="0" xfId="5" applyFont="1" applyFill="1" applyBorder="1" applyAlignment="1">
      <alignment vertical="center" wrapText="1"/>
    </xf>
    <xf numFmtId="0" fontId="50" fillId="3" borderId="72" xfId="5" applyFont="1" applyFill="1" applyBorder="1" applyAlignment="1">
      <alignment horizontal="center" vertical="center" wrapText="1"/>
    </xf>
    <xf numFmtId="0" fontId="50" fillId="3" borderId="0" xfId="5" applyFont="1" applyFill="1" applyBorder="1" applyAlignment="1">
      <alignment horizontal="center" vertical="center" wrapText="1"/>
    </xf>
    <xf numFmtId="0" fontId="50" fillId="3" borderId="73" xfId="5" applyFont="1" applyFill="1" applyBorder="1" applyAlignment="1">
      <alignment horizontal="center" vertical="center" wrapText="1"/>
    </xf>
    <xf numFmtId="165" fontId="40" fillId="9" borderId="66" xfId="4" applyNumberFormat="1" applyFont="1" applyFill="1" applyBorder="1" applyAlignment="1">
      <alignment vertical="center" wrapText="1"/>
    </xf>
    <xf numFmtId="165" fontId="40" fillId="9" borderId="67" xfId="4" applyNumberFormat="1" applyFont="1" applyFill="1" applyBorder="1" applyAlignment="1">
      <alignment vertical="center" wrapText="1"/>
    </xf>
    <xf numFmtId="165" fontId="40" fillId="9" borderId="68" xfId="4" applyNumberFormat="1" applyFont="1" applyFill="1" applyBorder="1" applyAlignment="1">
      <alignment vertical="center" wrapText="1"/>
    </xf>
    <xf numFmtId="9" fontId="21" fillId="3" borderId="0" xfId="1" applyFont="1" applyFill="1" applyBorder="1" applyAlignment="1">
      <alignment horizontal="center" vertical="center" wrapText="1"/>
    </xf>
    <xf numFmtId="9" fontId="21" fillId="3" borderId="0" xfId="1" applyFont="1" applyFill="1" applyBorder="1" applyAlignment="1">
      <alignment horizontal="left" vertical="center" wrapText="1"/>
    </xf>
    <xf numFmtId="0" fontId="25" fillId="7" borderId="85" xfId="5" applyFont="1" applyFill="1" applyBorder="1" applyAlignment="1">
      <alignment horizontal="center" vertical="top" wrapText="1"/>
    </xf>
    <xf numFmtId="0" fontId="41" fillId="0" borderId="86" xfId="0" applyFont="1" applyBorder="1" applyAlignment="1">
      <alignment horizontal="center" wrapText="1"/>
    </xf>
    <xf numFmtId="0" fontId="41" fillId="0" borderId="87" xfId="0" applyFont="1" applyBorder="1" applyAlignment="1">
      <alignment horizontal="center" wrapText="1"/>
    </xf>
    <xf numFmtId="0" fontId="12" fillId="8" borderId="88" xfId="5" applyFont="1" applyFill="1" applyBorder="1" applyAlignment="1">
      <alignment horizontal="center" vertical="center" wrapText="1"/>
    </xf>
    <xf numFmtId="0" fontId="12" fillId="8" borderId="89" xfId="5" applyFont="1" applyFill="1" applyBorder="1" applyAlignment="1">
      <alignment horizontal="center" vertical="center" wrapText="1"/>
    </xf>
    <xf numFmtId="0" fontId="12" fillId="8" borderId="90" xfId="5" applyFont="1" applyFill="1" applyBorder="1" applyAlignment="1">
      <alignment horizontal="center" vertical="center" wrapText="1"/>
    </xf>
    <xf numFmtId="0" fontId="12" fillId="8" borderId="18" xfId="5" applyFont="1" applyFill="1" applyBorder="1" applyAlignment="1">
      <alignment horizontal="center" vertical="center" wrapText="1"/>
    </xf>
    <xf numFmtId="0" fontId="12" fillId="8" borderId="19" xfId="5" applyFont="1" applyFill="1" applyBorder="1" applyAlignment="1">
      <alignment horizontal="center" vertical="center" wrapText="1"/>
    </xf>
    <xf numFmtId="0" fontId="12" fillId="8" borderId="23" xfId="5" applyFont="1" applyFill="1" applyBorder="1" applyAlignment="1">
      <alignment horizontal="center" vertical="center" wrapText="1"/>
    </xf>
    <xf numFmtId="0" fontId="12" fillId="8" borderId="91" xfId="5" applyFont="1" applyFill="1" applyBorder="1" applyAlignment="1">
      <alignment horizontal="center" vertical="center" wrapText="1"/>
    </xf>
    <xf numFmtId="0" fontId="12" fillId="8" borderId="24" xfId="5" applyFont="1" applyFill="1" applyBorder="1" applyAlignment="1">
      <alignment horizontal="center" vertical="center" wrapText="1"/>
    </xf>
    <xf numFmtId="0" fontId="47" fillId="0" borderId="153" xfId="0" applyFont="1" applyBorder="1" applyAlignment="1">
      <alignment vertical="center" wrapText="1"/>
    </xf>
    <xf numFmtId="0" fontId="47" fillId="0" borderId="114" xfId="0" applyFont="1" applyBorder="1" applyAlignment="1">
      <alignment vertical="center" wrapText="1"/>
    </xf>
    <xf numFmtId="0" fontId="47" fillId="0" borderId="154" xfId="0" applyFont="1" applyBorder="1" applyAlignment="1">
      <alignment vertical="center" wrapText="1"/>
    </xf>
    <xf numFmtId="0" fontId="47" fillId="0" borderId="18" xfId="0" applyFont="1" applyBorder="1" applyAlignment="1">
      <alignment vertical="center" wrapText="1"/>
    </xf>
    <xf numFmtId="0" fontId="47" fillId="0" borderId="0" xfId="0" applyFont="1" applyBorder="1" applyAlignment="1">
      <alignment vertical="center" wrapText="1"/>
    </xf>
    <xf numFmtId="0" fontId="47" fillId="0" borderId="79" xfId="0" applyFont="1" applyBorder="1" applyAlignment="1">
      <alignment vertical="center" wrapText="1"/>
    </xf>
    <xf numFmtId="0" fontId="47" fillId="0" borderId="23" xfId="0" applyFont="1" applyBorder="1" applyAlignment="1">
      <alignment vertical="center" wrapText="1"/>
    </xf>
    <xf numFmtId="0" fontId="47" fillId="0" borderId="91" xfId="0" applyFont="1" applyBorder="1" applyAlignment="1">
      <alignment vertical="center" wrapText="1"/>
    </xf>
    <xf numFmtId="0" fontId="47" fillId="0" borderId="155" xfId="0" applyFont="1" applyBorder="1" applyAlignment="1">
      <alignment vertical="center" wrapText="1"/>
    </xf>
    <xf numFmtId="0" fontId="47" fillId="0" borderId="100" xfId="0" applyFont="1" applyBorder="1" applyAlignment="1">
      <alignment horizontal="left" vertical="center" wrapText="1"/>
    </xf>
    <xf numFmtId="0" fontId="47" fillId="0" borderId="114" xfId="0" applyFont="1" applyBorder="1" applyAlignment="1">
      <alignment horizontal="left" vertical="center" wrapText="1"/>
    </xf>
    <xf numFmtId="0" fontId="47" fillId="0" borderId="148" xfId="0" applyFont="1" applyBorder="1" applyAlignment="1">
      <alignment horizontal="left" vertical="center" wrapText="1"/>
    </xf>
    <xf numFmtId="0" fontId="47" fillId="0" borderId="101" xfId="0" applyFont="1" applyBorder="1" applyAlignment="1">
      <alignment horizontal="left" vertical="center" wrapText="1"/>
    </xf>
    <xf numFmtId="0" fontId="47" fillId="0" borderId="0" xfId="0" applyFont="1" applyBorder="1" applyAlignment="1">
      <alignment horizontal="left" vertical="center" wrapText="1"/>
    </xf>
    <xf numFmtId="0" fontId="47" fillId="0" borderId="19" xfId="0" applyFont="1" applyBorder="1" applyAlignment="1">
      <alignment horizontal="left" vertical="center" wrapText="1"/>
    </xf>
    <xf numFmtId="0" fontId="47" fillId="0" borderId="147" xfId="0" applyFont="1" applyBorder="1" applyAlignment="1">
      <alignment horizontal="left" vertical="center" wrapText="1"/>
    </xf>
    <xf numFmtId="0" fontId="47" fillId="0" borderId="91" xfId="0" applyFont="1" applyBorder="1" applyAlignment="1">
      <alignment horizontal="left" vertical="center" wrapText="1"/>
    </xf>
    <xf numFmtId="0" fontId="47" fillId="0" borderId="24" xfId="0" applyFont="1" applyBorder="1" applyAlignment="1">
      <alignment horizontal="left" vertical="center" wrapText="1"/>
    </xf>
    <xf numFmtId="0" fontId="69" fillId="3" borderId="126" xfId="0" applyFont="1" applyFill="1" applyBorder="1" applyAlignment="1">
      <alignment horizontal="left" vertical="center" wrapText="1" indent="5"/>
    </xf>
    <xf numFmtId="0" fontId="47" fillId="3" borderId="126" xfId="0" applyFont="1" applyFill="1" applyBorder="1" applyAlignment="1">
      <alignment horizontal="left" vertical="center" wrapText="1" indent="5"/>
    </xf>
    <xf numFmtId="0" fontId="47" fillId="3" borderId="131" xfId="0" applyFont="1" applyFill="1" applyBorder="1" applyAlignment="1">
      <alignment horizontal="left" vertical="center" wrapText="1" indent="5"/>
    </xf>
    <xf numFmtId="0" fontId="47" fillId="3" borderId="118" xfId="0" applyFont="1" applyFill="1" applyBorder="1" applyAlignment="1">
      <alignment horizontal="left" vertical="center" wrapText="1" indent="5"/>
    </xf>
    <xf numFmtId="0" fontId="47" fillId="3" borderId="130" xfId="0" applyFont="1" applyFill="1" applyBorder="1" applyAlignment="1">
      <alignment horizontal="left" vertical="center" wrapText="1" indent="5"/>
    </xf>
    <xf numFmtId="0" fontId="69" fillId="3" borderId="128" xfId="0" applyFont="1" applyFill="1" applyBorder="1" applyAlignment="1">
      <alignment horizontal="left" vertical="center" wrapText="1" indent="5"/>
    </xf>
    <xf numFmtId="0" fontId="47" fillId="3" borderId="128" xfId="0" applyFont="1" applyFill="1" applyBorder="1" applyAlignment="1">
      <alignment horizontal="left" vertical="center" wrapText="1" indent="5"/>
    </xf>
    <xf numFmtId="0" fontId="47" fillId="3" borderId="138" xfId="0" applyFont="1" applyFill="1" applyBorder="1" applyAlignment="1">
      <alignment horizontal="left" vertical="center" wrapText="1" indent="5"/>
    </xf>
    <xf numFmtId="0" fontId="47" fillId="3" borderId="137" xfId="0" applyFont="1" applyFill="1" applyBorder="1" applyAlignment="1">
      <alignment horizontal="left" vertical="center" wrapText="1" indent="5"/>
    </xf>
    <xf numFmtId="0" fontId="69" fillId="3" borderId="129" xfId="0" applyFont="1" applyFill="1" applyBorder="1" applyAlignment="1">
      <alignment horizontal="left" vertical="center" wrapText="1" indent="5"/>
    </xf>
    <xf numFmtId="0" fontId="47" fillId="3" borderId="129" xfId="0" applyFont="1" applyFill="1" applyBorder="1" applyAlignment="1">
      <alignment horizontal="left" vertical="center" wrapText="1" indent="5"/>
    </xf>
    <xf numFmtId="0" fontId="47" fillId="3" borderId="139" xfId="0" applyFont="1" applyFill="1" applyBorder="1" applyAlignment="1">
      <alignment horizontal="left" vertical="center" wrapText="1" indent="5"/>
    </xf>
    <xf numFmtId="0" fontId="47" fillId="0" borderId="146" xfId="0" applyFont="1" applyBorder="1" applyAlignment="1">
      <alignment horizontal="left" vertical="center" wrapText="1"/>
    </xf>
    <xf numFmtId="0" fontId="47" fillId="0" borderId="89" xfId="0" applyFont="1" applyBorder="1" applyAlignment="1">
      <alignment horizontal="left" vertical="center" wrapText="1"/>
    </xf>
    <xf numFmtId="0" fontId="47" fillId="0" borderId="90" xfId="0" applyFont="1" applyBorder="1" applyAlignment="1">
      <alignment horizontal="left" vertical="center" wrapText="1"/>
    </xf>
    <xf numFmtId="0" fontId="47" fillId="3" borderId="132" xfId="0" applyFont="1" applyFill="1" applyBorder="1" applyAlignment="1">
      <alignment vertical="center" wrapText="1"/>
    </xf>
    <xf numFmtId="0" fontId="47" fillId="3" borderId="137" xfId="0" applyFont="1" applyFill="1" applyBorder="1" applyAlignment="1">
      <alignment vertical="center" wrapText="1"/>
    </xf>
    <xf numFmtId="0" fontId="47" fillId="3" borderId="127" xfId="0" applyFont="1" applyFill="1" applyBorder="1" applyAlignment="1">
      <alignment horizontal="left" vertical="center" wrapText="1" indent="5"/>
    </xf>
    <xf numFmtId="0" fontId="47" fillId="3" borderId="140" xfId="0" applyFont="1" applyFill="1" applyBorder="1" applyAlignment="1">
      <alignment horizontal="left" vertical="center" wrapText="1" indent="5"/>
    </xf>
    <xf numFmtId="49" fontId="63" fillId="7" borderId="165" xfId="0" applyNumberFormat="1" applyFont="1" applyFill="1" applyBorder="1" applyAlignment="1">
      <alignment horizontal="left" vertical="center"/>
    </xf>
    <xf numFmtId="49" fontId="81" fillId="7" borderId="93" xfId="0" applyNumberFormat="1" applyFont="1" applyFill="1" applyBorder="1" applyAlignment="1">
      <alignment vertical="top"/>
    </xf>
    <xf numFmtId="0" fontId="49" fillId="3" borderId="176" xfId="0" applyFont="1" applyFill="1" applyBorder="1" applyAlignment="1">
      <alignment horizontal="right" vertical="center"/>
    </xf>
    <xf numFmtId="49" fontId="44" fillId="0" borderId="177" xfId="0" applyNumberFormat="1" applyFont="1" applyBorder="1" applyAlignment="1">
      <alignment vertical="top" wrapText="1"/>
    </xf>
    <xf numFmtId="0" fontId="11" fillId="0" borderId="178" xfId="0" applyFont="1" applyBorder="1"/>
    <xf numFmtId="49" fontId="82" fillId="0" borderId="24" xfId="0" applyNumberFormat="1" applyFont="1" applyBorder="1"/>
    <xf numFmtId="0" fontId="49" fillId="3" borderId="178" xfId="0" applyFont="1" applyFill="1" applyBorder="1" applyAlignment="1">
      <alignment horizontal="right" vertical="center"/>
    </xf>
    <xf numFmtId="49" fontId="82" fillId="0" borderId="166" xfId="0" applyNumberFormat="1" applyFont="1" applyBorder="1" applyAlignment="1">
      <alignment vertical="center"/>
    </xf>
    <xf numFmtId="0" fontId="49" fillId="0" borderId="178" xfId="0" applyFont="1" applyBorder="1" applyAlignment="1">
      <alignment horizontal="right" vertical="center"/>
    </xf>
    <xf numFmtId="49" fontId="71" fillId="0" borderId="166" xfId="0" applyNumberFormat="1" applyFont="1" applyBorder="1"/>
    <xf numFmtId="0" fontId="11" fillId="3" borderId="178" xfId="0" applyFont="1" applyFill="1" applyBorder="1"/>
    <xf numFmtId="49" fontId="71" fillId="0" borderId="179" xfId="0" applyNumberFormat="1" applyFont="1" applyBorder="1"/>
    <xf numFmtId="49" fontId="11" fillId="0" borderId="180" xfId="0" applyNumberFormat="1" applyFont="1" applyBorder="1" applyAlignment="1">
      <alignment vertical="top" wrapText="1"/>
    </xf>
    <xf numFmtId="49" fontId="71" fillId="0" borderId="41" xfId="0" applyNumberFormat="1" applyFont="1" applyBorder="1"/>
    <xf numFmtId="49" fontId="11" fillId="0" borderId="181" xfId="0" applyNumberFormat="1" applyFont="1" applyBorder="1" applyAlignment="1">
      <alignment vertical="top" wrapText="1"/>
    </xf>
    <xf numFmtId="49" fontId="71" fillId="0" borderId="42" xfId="0" applyNumberFormat="1" applyFont="1" applyBorder="1"/>
    <xf numFmtId="49" fontId="11" fillId="0" borderId="141" xfId="0" applyNumberFormat="1" applyFont="1" applyBorder="1" applyAlignment="1">
      <alignment vertical="top" wrapText="1"/>
    </xf>
    <xf numFmtId="49" fontId="83" fillId="0" borderId="179" xfId="0" applyNumberFormat="1" applyFont="1" applyBorder="1"/>
    <xf numFmtId="49" fontId="47" fillId="0" borderId="42" xfId="0" applyNumberFormat="1" applyFont="1" applyBorder="1"/>
    <xf numFmtId="49" fontId="47" fillId="0" borderId="182" xfId="0" applyNumberFormat="1" applyFont="1" applyBorder="1"/>
    <xf numFmtId="49" fontId="11" fillId="0" borderId="142" xfId="0" applyNumberFormat="1" applyFont="1" applyBorder="1" applyAlignment="1">
      <alignment vertical="top" wrapText="1"/>
    </xf>
    <xf numFmtId="49" fontId="71" fillId="0" borderId="166" xfId="0" applyNumberFormat="1" applyFont="1" applyBorder="1" applyAlignment="1">
      <alignment wrapText="1"/>
    </xf>
    <xf numFmtId="49" fontId="84" fillId="0" borderId="182" xfId="0" applyNumberFormat="1" applyFont="1" applyBorder="1" applyAlignment="1">
      <alignment vertical="top" wrapText="1"/>
    </xf>
    <xf numFmtId="49" fontId="71" fillId="0" borderId="182" xfId="0" applyNumberFormat="1" applyFont="1" applyBorder="1"/>
    <xf numFmtId="49" fontId="71" fillId="0" borderId="89" xfId="0" applyNumberFormat="1" applyFont="1" applyBorder="1"/>
    <xf numFmtId="49" fontId="71" fillId="0" borderId="183" xfId="0" applyNumberFormat="1" applyFont="1" applyBorder="1"/>
    <xf numFmtId="49" fontId="11" fillId="0" borderId="184" xfId="0" applyNumberFormat="1" applyFont="1" applyBorder="1" applyAlignment="1">
      <alignment vertical="top" wrapText="1"/>
    </xf>
    <xf numFmtId="49" fontId="71" fillId="0" borderId="19" xfId="0" applyNumberFormat="1" applyFont="1" applyBorder="1"/>
    <xf numFmtId="0" fontId="11" fillId="0" borderId="157" xfId="0" applyFont="1" applyBorder="1"/>
    <xf numFmtId="0" fontId="84" fillId="0" borderId="0" xfId="0" applyFont="1"/>
    <xf numFmtId="0" fontId="11" fillId="0" borderId="185" xfId="0" applyFont="1" applyBorder="1"/>
    <xf numFmtId="49" fontId="71" fillId="0" borderId="90" xfId="0" applyNumberFormat="1" applyFont="1" applyBorder="1"/>
    <xf numFmtId="0" fontId="11" fillId="0" borderId="101" xfId="0" applyFont="1" applyBorder="1"/>
    <xf numFmtId="0" fontId="11" fillId="0" borderId="184" xfId="0" applyFont="1" applyBorder="1"/>
    <xf numFmtId="0" fontId="11" fillId="0" borderId="186" xfId="0" applyFont="1" applyBorder="1"/>
    <xf numFmtId="49" fontId="71" fillId="0" borderId="172" xfId="0" applyNumberFormat="1" applyFont="1" applyBorder="1"/>
    <xf numFmtId="0" fontId="11" fillId="0" borderId="149" xfId="0" applyFont="1" applyBorder="1"/>
  </cellXfs>
  <cellStyles count="7">
    <cellStyle name="Hyperlink" xfId="3" builtinId="8"/>
    <cellStyle name="Komma" xfId="4" builtinId="3"/>
    <cellStyle name="Normal 2" xfId="5" xr:uid="{00000000-0005-0000-0000-000002000000}"/>
    <cellStyle name="Percent 2" xfId="6" xr:uid="{00000000-0005-0000-0000-000003000000}"/>
    <cellStyle name="Procent" xfId="1" builtinId="5"/>
    <cellStyle name="Standaard" xfId="0" builtinId="0"/>
    <cellStyle name="Standaard 2" xfId="2" xr:uid="{00000000-0005-0000-0000-000006000000}"/>
  </cellStyles>
  <dxfs count="22">
    <dxf>
      <font>
        <color theme="6" tint="-0.24994659260841701"/>
      </font>
    </dxf>
    <dxf>
      <font>
        <color theme="9" tint="-0.24994659260841701"/>
      </font>
    </dxf>
    <dxf>
      <font>
        <color rgb="FF0070C0"/>
      </font>
    </dxf>
    <dxf>
      <font>
        <color auto="1"/>
      </font>
    </dxf>
    <dxf>
      <font>
        <color theme="6" tint="-0.24994659260841701"/>
      </font>
    </dxf>
    <dxf>
      <font>
        <color theme="9" tint="-0.24994659260841701"/>
      </font>
    </dxf>
    <dxf>
      <font>
        <color rgb="FF0070C0"/>
      </font>
    </dxf>
    <dxf>
      <font>
        <color auto="1"/>
      </font>
    </dxf>
    <dxf>
      <font>
        <color theme="6" tint="-0.24994659260841701"/>
      </font>
    </dxf>
    <dxf>
      <font>
        <color theme="9" tint="-0.24994659260841701"/>
      </font>
    </dxf>
    <dxf>
      <font>
        <color rgb="FF0070C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1F5B"/>
      <color rgb="FFFF6603"/>
      <color rgb="FF58C5C7"/>
      <color rgb="FFCEEDEE"/>
      <color rgb="FFCFB3A5"/>
      <color rgb="FF825A46"/>
      <color rgb="FF215F61"/>
      <color rgb="FF75A3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rgbClr val="001F5B"/>
                </a:solidFill>
                <a:latin typeface="AvantGarde Md BT" panose="020B0602020202020204" pitchFamily="34" charset="0"/>
                <a:ea typeface="+mn-ea"/>
                <a:cs typeface="+mn-cs"/>
              </a:defRPr>
            </a:pPr>
            <a:r>
              <a:rPr lang="nl-NL" sz="1200">
                <a:solidFill>
                  <a:srgbClr val="001F5B"/>
                </a:solidFill>
                <a:latin typeface="AvantGarde Md BT" panose="020B0602020202020204" pitchFamily="34" charset="0"/>
              </a:rPr>
              <a:t>Tabel</a:t>
            </a:r>
            <a:r>
              <a:rPr lang="nl-NL" sz="1200" baseline="0">
                <a:solidFill>
                  <a:srgbClr val="001F5B"/>
                </a:solidFill>
                <a:latin typeface="AvantGarde Md BT" panose="020B0602020202020204" pitchFamily="34" charset="0"/>
              </a:rPr>
              <a:t> 1.0 Kennis, vaardigheden, competenties</a:t>
            </a:r>
            <a:endParaRPr lang="nl-NL" sz="1200">
              <a:solidFill>
                <a:srgbClr val="001F5B"/>
              </a:solidFill>
              <a:latin typeface="AvantGarde Md BT" panose="020B0602020202020204" pitchFamily="34" charset="0"/>
            </a:endParaRPr>
          </a:p>
        </c:rich>
      </c:tx>
      <c:layout>
        <c:manualLayout>
          <c:xMode val="edge"/>
          <c:yMode val="edge"/>
          <c:x val="0.1308403324584427"/>
          <c:y val="3.381642512077294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rgbClr val="001F5B"/>
              </a:solidFill>
              <a:latin typeface="AvantGarde Md BT" panose="020B0602020202020204" pitchFamily="34" charset="0"/>
              <a:ea typeface="+mn-ea"/>
              <a:cs typeface="+mn-cs"/>
            </a:defRPr>
          </a:pPr>
          <a:endParaRPr lang="nl-NL"/>
        </a:p>
      </c:txPr>
    </c:title>
    <c:autoTitleDeleted val="0"/>
    <c:plotArea>
      <c:layout/>
      <c:barChart>
        <c:barDir val="col"/>
        <c:grouping val="clustered"/>
        <c:varyColors val="0"/>
        <c:ser>
          <c:idx val="0"/>
          <c:order val="0"/>
          <c:tx>
            <c:strRef>
              <c:f>Tabellen!$O$7:$P$7</c:f>
              <c:strCache>
                <c:ptCount val="2"/>
                <c:pt idx="0">
                  <c:v>Onvoldoende</c:v>
                </c:pt>
                <c:pt idx="1">
                  <c:v>O</c:v>
                </c:pt>
              </c:strCache>
            </c:strRef>
          </c:tx>
          <c:spPr>
            <a:solidFill>
              <a:schemeClr val="accent1"/>
            </a:solidFill>
            <a:ln>
              <a:noFill/>
            </a:ln>
            <a:effectLst/>
          </c:spPr>
          <c:invertIfNegative val="0"/>
          <c:cat>
            <c:strRef>
              <c:f>Tabellen!$Q$6:$S$6</c:f>
              <c:strCache>
                <c:ptCount val="3"/>
                <c:pt idx="0">
                  <c:v>Kennis</c:v>
                </c:pt>
                <c:pt idx="1">
                  <c:v>Vaardigheden</c:v>
                </c:pt>
                <c:pt idx="2">
                  <c:v>Competenties</c:v>
                </c:pt>
              </c:strCache>
            </c:strRef>
          </c:cat>
          <c:val>
            <c:numRef>
              <c:f>Tabellen!$Q$7:$S$7</c:f>
              <c:numCache>
                <c:formatCode>0%</c:formatCode>
                <c:ptCount val="3"/>
                <c:pt idx="0">
                  <c:v>0</c:v>
                </c:pt>
                <c:pt idx="1">
                  <c:v>0</c:v>
                </c:pt>
                <c:pt idx="2">
                  <c:v>0</c:v>
                </c:pt>
              </c:numCache>
            </c:numRef>
          </c:val>
          <c:extLst>
            <c:ext xmlns:c16="http://schemas.microsoft.com/office/drawing/2014/chart" uri="{C3380CC4-5D6E-409C-BE32-E72D297353CC}">
              <c16:uniqueId val="{00000000-6B8A-4EDC-B460-EA25053F4444}"/>
            </c:ext>
          </c:extLst>
        </c:ser>
        <c:ser>
          <c:idx val="1"/>
          <c:order val="1"/>
          <c:tx>
            <c:strRef>
              <c:f>Tabellen!$O$8:$P$8</c:f>
              <c:strCache>
                <c:ptCount val="2"/>
                <c:pt idx="0">
                  <c:v>Voldoende</c:v>
                </c:pt>
                <c:pt idx="1">
                  <c:v>V</c:v>
                </c:pt>
              </c:strCache>
            </c:strRef>
          </c:tx>
          <c:spPr>
            <a:solidFill>
              <a:schemeClr val="accent2"/>
            </a:solidFill>
            <a:ln>
              <a:noFill/>
            </a:ln>
            <a:effectLst/>
          </c:spPr>
          <c:invertIfNegative val="0"/>
          <c:cat>
            <c:strRef>
              <c:f>Tabellen!$Q$6:$S$6</c:f>
              <c:strCache>
                <c:ptCount val="3"/>
                <c:pt idx="0">
                  <c:v>Kennis</c:v>
                </c:pt>
                <c:pt idx="1">
                  <c:v>Vaardigheden</c:v>
                </c:pt>
                <c:pt idx="2">
                  <c:v>Competenties</c:v>
                </c:pt>
              </c:strCache>
            </c:strRef>
          </c:cat>
          <c:val>
            <c:numRef>
              <c:f>Tabellen!$Q$8:$S$8</c:f>
              <c:numCache>
                <c:formatCode>0%</c:formatCode>
                <c:ptCount val="3"/>
                <c:pt idx="0">
                  <c:v>0</c:v>
                </c:pt>
                <c:pt idx="1">
                  <c:v>0</c:v>
                </c:pt>
                <c:pt idx="2">
                  <c:v>0</c:v>
                </c:pt>
              </c:numCache>
            </c:numRef>
          </c:val>
          <c:extLst>
            <c:ext xmlns:c16="http://schemas.microsoft.com/office/drawing/2014/chart" uri="{C3380CC4-5D6E-409C-BE32-E72D297353CC}">
              <c16:uniqueId val="{00000001-6B8A-4EDC-B460-EA25053F4444}"/>
            </c:ext>
          </c:extLst>
        </c:ser>
        <c:ser>
          <c:idx val="2"/>
          <c:order val="2"/>
          <c:tx>
            <c:strRef>
              <c:f>Tabellen!$O$9:$P$9</c:f>
              <c:strCache>
                <c:ptCount val="2"/>
                <c:pt idx="0">
                  <c:v>Goed</c:v>
                </c:pt>
                <c:pt idx="1">
                  <c:v>G</c:v>
                </c:pt>
              </c:strCache>
            </c:strRef>
          </c:tx>
          <c:spPr>
            <a:solidFill>
              <a:schemeClr val="accent3"/>
            </a:solidFill>
            <a:ln>
              <a:noFill/>
            </a:ln>
            <a:effectLst/>
          </c:spPr>
          <c:invertIfNegative val="0"/>
          <c:cat>
            <c:strRef>
              <c:f>Tabellen!$Q$6:$S$6</c:f>
              <c:strCache>
                <c:ptCount val="3"/>
                <c:pt idx="0">
                  <c:v>Kennis</c:v>
                </c:pt>
                <c:pt idx="1">
                  <c:v>Vaardigheden</c:v>
                </c:pt>
                <c:pt idx="2">
                  <c:v>Competenties</c:v>
                </c:pt>
              </c:strCache>
            </c:strRef>
          </c:cat>
          <c:val>
            <c:numRef>
              <c:f>Tabellen!$Q$9:$S$9</c:f>
              <c:numCache>
                <c:formatCode>0%</c:formatCode>
                <c:ptCount val="3"/>
                <c:pt idx="0">
                  <c:v>0</c:v>
                </c:pt>
                <c:pt idx="1">
                  <c:v>0</c:v>
                </c:pt>
                <c:pt idx="2">
                  <c:v>0</c:v>
                </c:pt>
              </c:numCache>
            </c:numRef>
          </c:val>
          <c:extLst>
            <c:ext xmlns:c16="http://schemas.microsoft.com/office/drawing/2014/chart" uri="{C3380CC4-5D6E-409C-BE32-E72D297353CC}">
              <c16:uniqueId val="{00000002-6B8A-4EDC-B460-EA25053F4444}"/>
            </c:ext>
          </c:extLst>
        </c:ser>
        <c:ser>
          <c:idx val="3"/>
          <c:order val="3"/>
          <c:tx>
            <c:strRef>
              <c:f>Tabellen!$O$10:$P$10</c:f>
              <c:strCache>
                <c:ptCount val="2"/>
                <c:pt idx="0">
                  <c:v>Uitmuntend</c:v>
                </c:pt>
                <c:pt idx="1">
                  <c:v>U</c:v>
                </c:pt>
              </c:strCache>
            </c:strRef>
          </c:tx>
          <c:spPr>
            <a:solidFill>
              <a:schemeClr val="accent4"/>
            </a:solidFill>
            <a:ln>
              <a:noFill/>
            </a:ln>
            <a:effectLst/>
          </c:spPr>
          <c:invertIfNegative val="0"/>
          <c:cat>
            <c:strRef>
              <c:f>Tabellen!$Q$6:$S$6</c:f>
              <c:strCache>
                <c:ptCount val="3"/>
                <c:pt idx="0">
                  <c:v>Kennis</c:v>
                </c:pt>
                <c:pt idx="1">
                  <c:v>Vaardigheden</c:v>
                </c:pt>
                <c:pt idx="2">
                  <c:v>Competenties</c:v>
                </c:pt>
              </c:strCache>
            </c:strRef>
          </c:cat>
          <c:val>
            <c:numRef>
              <c:f>Tabellen!$Q$10:$S$10</c:f>
              <c:numCache>
                <c:formatCode>0%</c:formatCode>
                <c:ptCount val="3"/>
                <c:pt idx="0">
                  <c:v>0</c:v>
                </c:pt>
                <c:pt idx="1">
                  <c:v>0</c:v>
                </c:pt>
                <c:pt idx="2">
                  <c:v>0</c:v>
                </c:pt>
              </c:numCache>
            </c:numRef>
          </c:val>
          <c:extLst>
            <c:ext xmlns:c16="http://schemas.microsoft.com/office/drawing/2014/chart" uri="{C3380CC4-5D6E-409C-BE32-E72D297353CC}">
              <c16:uniqueId val="{00000003-6B8A-4EDC-B460-EA25053F4444}"/>
            </c:ext>
          </c:extLst>
        </c:ser>
        <c:dLbls>
          <c:showLegendKey val="0"/>
          <c:showVal val="0"/>
          <c:showCatName val="0"/>
          <c:showSerName val="0"/>
          <c:showPercent val="0"/>
          <c:showBubbleSize val="0"/>
        </c:dLbls>
        <c:gapWidth val="219"/>
        <c:overlap val="-27"/>
        <c:axId val="102619392"/>
        <c:axId val="130035712"/>
        <c:extLst>
          <c:ext xmlns:c15="http://schemas.microsoft.com/office/drawing/2012/chart" uri="{02D57815-91ED-43cb-92C2-25804820EDAC}">
            <c15:filteredBarSeries>
              <c15:ser>
                <c:idx val="4"/>
                <c:order val="4"/>
                <c:tx>
                  <c:strRef>
                    <c:extLst>
                      <c:ext uri="{02D57815-91ED-43cb-92C2-25804820EDAC}">
                        <c15:formulaRef>
                          <c15:sqref>Tabellen!$O$11:$P$11</c15:sqref>
                        </c15:formulaRef>
                      </c:ext>
                    </c:extLst>
                    <c:strCache>
                      <c:ptCount val="2"/>
                      <c:pt idx="0">
                        <c:v>0%</c:v>
                      </c:pt>
                      <c:pt idx="1">
                        <c:v>0%</c:v>
                      </c:pt>
                    </c:strCache>
                  </c:strRef>
                </c:tx>
                <c:spPr>
                  <a:solidFill>
                    <a:schemeClr val="accent5"/>
                  </a:solidFill>
                  <a:ln>
                    <a:noFill/>
                  </a:ln>
                  <a:effectLst/>
                </c:spPr>
                <c:invertIfNegative val="0"/>
                <c:cat>
                  <c:strRef>
                    <c:extLst>
                      <c:ext uri="{02D57815-91ED-43cb-92C2-25804820EDAC}">
                        <c15:formulaRef>
                          <c15:sqref>Tabellen!$Q$6:$S$6</c15:sqref>
                        </c15:formulaRef>
                      </c:ext>
                    </c:extLst>
                    <c:strCache>
                      <c:ptCount val="3"/>
                      <c:pt idx="0">
                        <c:v>Kennis</c:v>
                      </c:pt>
                      <c:pt idx="1">
                        <c:v>Vaardigheden</c:v>
                      </c:pt>
                      <c:pt idx="2">
                        <c:v>Competenties</c:v>
                      </c:pt>
                    </c:strCache>
                  </c:strRef>
                </c:cat>
                <c:val>
                  <c:numRef>
                    <c:extLst>
                      <c:ext uri="{02D57815-91ED-43cb-92C2-25804820EDAC}">
                        <c15:formulaRef>
                          <c15:sqref>Tabellen!$Q$11:$S$11</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0-0D5A-4994-8E61-3C63DA42379E}"/>
                  </c:ext>
                </c:extLst>
              </c15:ser>
            </c15:filteredBarSeries>
          </c:ext>
        </c:extLst>
      </c:barChart>
      <c:catAx>
        <c:axId val="10261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35712"/>
        <c:crosses val="autoZero"/>
        <c:auto val="1"/>
        <c:lblAlgn val="ctr"/>
        <c:lblOffset val="100"/>
        <c:noMultiLvlLbl val="0"/>
      </c:catAx>
      <c:valAx>
        <c:axId val="130035712"/>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0261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legend>
    <c:plotVisOnly val="1"/>
    <c:dispBlanksAs val="gap"/>
    <c:showDLblsOverMax val="0"/>
  </c:chart>
  <c:spPr>
    <a:solidFill>
      <a:schemeClr val="bg1"/>
    </a:solidFill>
    <a:ln w="25400" cap="flat" cmpd="sng" algn="ctr">
      <a:solidFill>
        <a:srgbClr val="58C5C7"/>
      </a:solidFill>
      <a:prstDash val="solid"/>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r>
              <a:rPr lang="nl-NL">
                <a:solidFill>
                  <a:srgbClr val="001F5B"/>
                </a:solidFill>
                <a:latin typeface="AvantGarde Md BT" panose="020B0602020202020204" pitchFamily="34" charset="0"/>
              </a:rPr>
              <a:t>Tabel 2.0 Functioneren</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cat>
            <c:multiLvlStrRef>
              <c:extLst>
                <c:ext xmlns:c15="http://schemas.microsoft.com/office/drawing/2012/chart" uri="{02D57815-91ED-43cb-92C2-25804820EDAC}">
                  <c15:fullRef>
                    <c15:sqref>Tabellen!$O$17:$P$21</c15:sqref>
                  </c15:fullRef>
                </c:ext>
              </c:extLst>
              <c:f>Tabellen!$O$17:$P$20</c:f>
              <c:multiLvlStrCache>
                <c:ptCount val="4"/>
                <c:lvl>
                  <c:pt idx="0">
                    <c:v>O</c:v>
                  </c:pt>
                  <c:pt idx="1">
                    <c:v>V</c:v>
                  </c:pt>
                  <c:pt idx="2">
                    <c:v>G</c:v>
                  </c:pt>
                  <c:pt idx="3">
                    <c:v>U</c:v>
                  </c:pt>
                </c:lvl>
                <c:lvl>
                  <c:pt idx="0">
                    <c:v>Onvoldoende</c:v>
                  </c:pt>
                  <c:pt idx="1">
                    <c:v>Voldoende</c:v>
                  </c:pt>
                  <c:pt idx="2">
                    <c:v>Goed</c:v>
                  </c:pt>
                  <c:pt idx="3">
                    <c:v>Uitmuntend</c:v>
                  </c:pt>
                </c:lvl>
              </c:multiLvlStrCache>
            </c:multiLvlStrRef>
          </c:cat>
          <c:val>
            <c:numRef>
              <c:extLst>
                <c:ext xmlns:c15="http://schemas.microsoft.com/office/drawing/2012/chart" uri="{02D57815-91ED-43cb-92C2-25804820EDAC}">
                  <c15:fullRef>
                    <c15:sqref>Tabellen!$Q$17:$Q$21</c15:sqref>
                  </c15:fullRef>
                </c:ext>
              </c:extLst>
              <c:f>Tabellen!$Q$17:$Q$20</c:f>
              <c:numCache>
                <c:formatCode>0%</c:formatCode>
                <c:ptCount val="4"/>
                <c:pt idx="0">
                  <c:v>0</c:v>
                </c:pt>
                <c:pt idx="1">
                  <c:v>0</c:v>
                </c:pt>
                <c:pt idx="2">
                  <c:v>0</c:v>
                </c:pt>
                <c:pt idx="3">
                  <c:v>0</c:v>
                </c:pt>
              </c:numCache>
            </c:numRef>
          </c:val>
          <c:extLst>
            <c:ext xmlns:c16="http://schemas.microsoft.com/office/drawing/2014/chart" uri="{C3380CC4-5D6E-409C-BE32-E72D297353CC}">
              <c16:uniqueId val="{00000000-FBDC-47A2-A625-5D03CF844694}"/>
            </c:ext>
          </c:extLst>
        </c:ser>
        <c:dLbls>
          <c:showLegendKey val="0"/>
          <c:showVal val="0"/>
          <c:showCatName val="0"/>
          <c:showSerName val="0"/>
          <c:showPercent val="0"/>
          <c:showBubbleSize val="0"/>
        </c:dLbls>
        <c:gapWidth val="219"/>
        <c:overlap val="-27"/>
        <c:axId val="130064768"/>
        <c:axId val="130066304"/>
      </c:barChart>
      <c:catAx>
        <c:axId val="13006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66304"/>
        <c:crosses val="autoZero"/>
        <c:auto val="1"/>
        <c:lblAlgn val="ctr"/>
        <c:lblOffset val="100"/>
        <c:noMultiLvlLbl val="0"/>
      </c:catAx>
      <c:valAx>
        <c:axId val="13006630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64768"/>
        <c:crosses val="autoZero"/>
        <c:crossBetween val="between"/>
      </c:valAx>
      <c:spPr>
        <a:noFill/>
        <a:ln>
          <a:noFill/>
        </a:ln>
        <a:effectLst/>
      </c:spPr>
    </c:plotArea>
    <c:plotVisOnly val="1"/>
    <c:dispBlanksAs val="gap"/>
    <c:showDLblsOverMax val="0"/>
  </c:chart>
  <c:spPr>
    <a:solidFill>
      <a:schemeClr val="bg1"/>
    </a:solidFill>
    <a:ln w="25400" cap="flat" cmpd="sng" algn="ctr">
      <a:solidFill>
        <a:srgbClr val="58C5C7"/>
      </a:solidFill>
      <a:prstDash val="solid"/>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r>
              <a:rPr lang="nl-NL">
                <a:solidFill>
                  <a:srgbClr val="001F5B"/>
                </a:solidFill>
                <a:latin typeface="AvantGarde Md BT" panose="020B0602020202020204" pitchFamily="34" charset="0"/>
              </a:rPr>
              <a:t>Tabel 3.0 Ontwikkelpotentieel</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cat>
            <c:multiLvlStrRef>
              <c:f>Tabellen!$Q$27:$R$30</c:f>
              <c:multiLvlStrCache>
                <c:ptCount val="4"/>
                <c:lvl>
                  <c:pt idx="0">
                    <c:v>GB</c:v>
                  </c:pt>
                  <c:pt idx="1">
                    <c:v>HO</c:v>
                  </c:pt>
                  <c:pt idx="2">
                    <c:v>VOT</c:v>
                  </c:pt>
                  <c:pt idx="3">
                    <c:v>VOD</c:v>
                  </c:pt>
                </c:lvl>
                <c:lvl>
                  <c:pt idx="0">
                    <c:v>Grenzen bereikt</c:v>
                  </c:pt>
                  <c:pt idx="1">
                    <c:v>Groeimogelijkheden huidig functieniveau</c:v>
                  </c:pt>
                  <c:pt idx="2">
                    <c:v>Groeimogelijkheden verticaal 1 à 2 jaar</c:v>
                  </c:pt>
                  <c:pt idx="3">
                    <c:v>Groeimogelijkheden verticaal direct</c:v>
                  </c:pt>
                </c:lvl>
              </c:multiLvlStrCache>
            </c:multiLvlStrRef>
          </c:cat>
          <c:val>
            <c:numRef>
              <c:f>Tabellen!$S$27:$S$30</c:f>
              <c:numCache>
                <c:formatCode>0%</c:formatCode>
                <c:ptCount val="4"/>
                <c:pt idx="0">
                  <c:v>0</c:v>
                </c:pt>
                <c:pt idx="1">
                  <c:v>0</c:v>
                </c:pt>
                <c:pt idx="2">
                  <c:v>0</c:v>
                </c:pt>
                <c:pt idx="3">
                  <c:v>0</c:v>
                </c:pt>
              </c:numCache>
            </c:numRef>
          </c:val>
          <c:extLst>
            <c:ext xmlns:c16="http://schemas.microsoft.com/office/drawing/2014/chart" uri="{C3380CC4-5D6E-409C-BE32-E72D297353CC}">
              <c16:uniqueId val="{00000000-73F3-4282-AABB-2BED72B54732}"/>
            </c:ext>
          </c:extLst>
        </c:ser>
        <c:dLbls>
          <c:showLegendKey val="0"/>
          <c:showVal val="0"/>
          <c:showCatName val="0"/>
          <c:showSerName val="0"/>
          <c:showPercent val="0"/>
          <c:showBubbleSize val="0"/>
        </c:dLbls>
        <c:gapWidth val="219"/>
        <c:overlap val="-27"/>
        <c:axId val="130082688"/>
        <c:axId val="130084224"/>
      </c:barChart>
      <c:catAx>
        <c:axId val="13008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84224"/>
        <c:crosses val="autoZero"/>
        <c:auto val="1"/>
        <c:lblAlgn val="ctr"/>
        <c:lblOffset val="100"/>
        <c:noMultiLvlLbl val="0"/>
      </c:catAx>
      <c:valAx>
        <c:axId val="1300842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082688"/>
        <c:crosses val="autoZero"/>
        <c:crossBetween val="between"/>
      </c:valAx>
      <c:spPr>
        <a:noFill/>
        <a:ln>
          <a:noFill/>
        </a:ln>
        <a:effectLst/>
      </c:spPr>
    </c:plotArea>
    <c:plotVisOnly val="1"/>
    <c:dispBlanksAs val="gap"/>
    <c:showDLblsOverMax val="0"/>
  </c:chart>
  <c:spPr>
    <a:solidFill>
      <a:schemeClr val="bg1"/>
    </a:solidFill>
    <a:ln w="25400" cap="flat" cmpd="sng" algn="ctr">
      <a:solidFill>
        <a:srgbClr val="58C5C7"/>
      </a:solidFill>
      <a:prstDash val="solid"/>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r>
              <a:rPr lang="nl-NL">
                <a:solidFill>
                  <a:srgbClr val="001F5B"/>
                </a:solidFill>
                <a:latin typeface="AvantGarde Md BT" panose="020B0602020202020204" pitchFamily="34" charset="0"/>
              </a:rPr>
              <a:t>Tabel 4.0</a:t>
            </a:r>
            <a:r>
              <a:rPr lang="nl-NL" baseline="0">
                <a:solidFill>
                  <a:srgbClr val="001F5B"/>
                </a:solidFill>
                <a:latin typeface="AvantGarde Md BT" panose="020B0602020202020204" pitchFamily="34" charset="0"/>
              </a:rPr>
              <a:t> Functioneren naar leeftijd</a:t>
            </a:r>
            <a:endParaRPr lang="nl-NL">
              <a:solidFill>
                <a:srgbClr val="001F5B"/>
              </a:solidFill>
              <a:latin typeface="AvantGarde Md BT" panose="020B0602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endParaRPr lang="nl-NL"/>
        </a:p>
      </c:txPr>
    </c:title>
    <c:autoTitleDeleted val="0"/>
    <c:plotArea>
      <c:layout/>
      <c:barChart>
        <c:barDir val="col"/>
        <c:grouping val="clustered"/>
        <c:varyColors val="0"/>
        <c:ser>
          <c:idx val="0"/>
          <c:order val="0"/>
          <c:tx>
            <c:strRef>
              <c:f>Tabellen!$Q$37:$R$37</c:f>
              <c:strCache>
                <c:ptCount val="2"/>
                <c:pt idx="0">
                  <c:v>Onvoldoende</c:v>
                </c:pt>
                <c:pt idx="1">
                  <c:v>O</c:v>
                </c:pt>
              </c:strCache>
            </c:strRef>
          </c:tx>
          <c:spPr>
            <a:solidFill>
              <a:schemeClr val="accent1"/>
            </a:solidFill>
            <a:ln>
              <a:noFill/>
            </a:ln>
            <a:effectLst/>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Tabellen!$S$37:$Y$37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469-4667-98A2-4F7932554B5F}"/>
            </c:ext>
          </c:extLst>
        </c:ser>
        <c:ser>
          <c:idx val="1"/>
          <c:order val="1"/>
          <c:tx>
            <c:strRef>
              <c:f>Tabellen!$Q$38:$R$38</c:f>
              <c:strCache>
                <c:ptCount val="2"/>
                <c:pt idx="0">
                  <c:v>Voldoende</c:v>
                </c:pt>
                <c:pt idx="1">
                  <c:v>V</c:v>
                </c:pt>
              </c:strCache>
            </c:strRef>
          </c:tx>
          <c:spPr>
            <a:solidFill>
              <a:schemeClr val="accent2"/>
            </a:solidFill>
            <a:ln>
              <a:noFill/>
            </a:ln>
            <a:effectLst/>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Tabellen!$S$38:$Y$38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469-4667-98A2-4F7932554B5F}"/>
            </c:ext>
          </c:extLst>
        </c:ser>
        <c:ser>
          <c:idx val="2"/>
          <c:order val="2"/>
          <c:tx>
            <c:strRef>
              <c:f>Tabellen!$Q$39:$R$39</c:f>
              <c:strCache>
                <c:ptCount val="2"/>
                <c:pt idx="0">
                  <c:v>Goed</c:v>
                </c:pt>
                <c:pt idx="1">
                  <c:v>G</c:v>
                </c:pt>
              </c:strCache>
            </c:strRef>
          </c:tx>
          <c:spPr>
            <a:solidFill>
              <a:schemeClr val="accent3"/>
            </a:solidFill>
            <a:ln>
              <a:noFill/>
            </a:ln>
            <a:effectLst/>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Tabellen!$S$39:$Y$39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A469-4667-98A2-4F7932554B5F}"/>
            </c:ext>
          </c:extLst>
        </c:ser>
        <c:ser>
          <c:idx val="3"/>
          <c:order val="3"/>
          <c:tx>
            <c:strRef>
              <c:f>Tabellen!$Q$40:$R$40</c:f>
              <c:strCache>
                <c:ptCount val="2"/>
                <c:pt idx="0">
                  <c:v>Uitmuntend</c:v>
                </c:pt>
                <c:pt idx="1">
                  <c:v>U</c:v>
                </c:pt>
              </c:strCache>
            </c:strRef>
          </c:tx>
          <c:spPr>
            <a:solidFill>
              <a:schemeClr val="accent4"/>
            </a:solidFill>
            <a:ln>
              <a:noFill/>
            </a:ln>
            <a:effectLst/>
          </c:spPr>
          <c:invertIfNegative val="0"/>
          <c:cat>
            <c:strRef>
              <c:f>Tabellen!$S$36:$Y$36</c:f>
              <c:strCache>
                <c:ptCount val="7"/>
                <c:pt idx="0">
                  <c:v> &lt;= 20</c:v>
                </c:pt>
                <c:pt idx="1">
                  <c:v>21-30</c:v>
                </c:pt>
                <c:pt idx="2">
                  <c:v>31-40</c:v>
                </c:pt>
                <c:pt idx="3">
                  <c:v>41-50</c:v>
                </c:pt>
                <c:pt idx="4">
                  <c:v>51-60</c:v>
                </c:pt>
                <c:pt idx="5">
                  <c:v>61-67</c:v>
                </c:pt>
                <c:pt idx="6">
                  <c:v> &gt; 68</c:v>
                </c:pt>
              </c:strCache>
            </c:strRef>
          </c:cat>
          <c:val>
            <c:numRef>
              <c:f>Tabellen!$S$40:$Y$40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469-4667-98A2-4F7932554B5F}"/>
            </c:ext>
          </c:extLst>
        </c:ser>
        <c:dLbls>
          <c:showLegendKey val="0"/>
          <c:showVal val="0"/>
          <c:showCatName val="0"/>
          <c:showSerName val="0"/>
          <c:showPercent val="0"/>
          <c:showBubbleSize val="0"/>
        </c:dLbls>
        <c:gapWidth val="219"/>
        <c:overlap val="-27"/>
        <c:axId val="130695552"/>
        <c:axId val="130697088"/>
        <c:extLst>
          <c:ext xmlns:c15="http://schemas.microsoft.com/office/drawing/2012/chart" uri="{02D57815-91ED-43cb-92C2-25804820EDAC}">
            <c15:filteredBarSeries>
              <c15:ser>
                <c:idx val="4"/>
                <c:order val="4"/>
                <c:tx>
                  <c:strRef>
                    <c:extLst>
                      <c:ext uri="{02D57815-91ED-43cb-92C2-25804820EDAC}">
                        <c15:formulaRef>
                          <c15:sqref>Tabellen!$Q$41:$R$41</c15:sqref>
                        </c15:formulaRef>
                      </c:ext>
                    </c:extLst>
                    <c:strCache>
                      <c:ptCount val="2"/>
                      <c:pt idx="0">
                        <c:v>0%</c:v>
                      </c:pt>
                      <c:pt idx="1">
                        <c:v>0%</c:v>
                      </c:pt>
                    </c:strCache>
                  </c:strRef>
                </c:tx>
                <c:spPr>
                  <a:solidFill>
                    <a:schemeClr val="accent5"/>
                  </a:solidFill>
                  <a:ln>
                    <a:noFill/>
                  </a:ln>
                  <a:effectLst/>
                </c:spPr>
                <c:invertIfNegative val="0"/>
                <c:cat>
                  <c:strRef>
                    <c:extLst>
                      <c:ext uri="{02D57815-91ED-43cb-92C2-25804820EDAC}">
                        <c15:formulaRef>
                          <c15:sqref>Tabellen!$S$36:$Y$36</c15:sqref>
                        </c15:formulaRef>
                      </c:ext>
                    </c:extLst>
                    <c:strCache>
                      <c:ptCount val="7"/>
                      <c:pt idx="0">
                        <c:v> &lt;= 20</c:v>
                      </c:pt>
                      <c:pt idx="1">
                        <c:v>21-30</c:v>
                      </c:pt>
                      <c:pt idx="2">
                        <c:v>31-40</c:v>
                      </c:pt>
                      <c:pt idx="3">
                        <c:v>41-50</c:v>
                      </c:pt>
                      <c:pt idx="4">
                        <c:v>51-60</c:v>
                      </c:pt>
                      <c:pt idx="5">
                        <c:v>61-67</c:v>
                      </c:pt>
                      <c:pt idx="6">
                        <c:v> &gt; 68</c:v>
                      </c:pt>
                    </c:strCache>
                  </c:strRef>
                </c:cat>
                <c:val>
                  <c:numRef>
                    <c:extLst>
                      <c:ext uri="{02D57815-91ED-43cb-92C2-25804820EDAC}">
                        <c15:formulaRef>
                          <c15:sqref>Tabellen!$S$41:$Y$41</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DF0-440C-80EA-00431DAB327C}"/>
                  </c:ext>
                </c:extLst>
              </c15:ser>
            </c15:filteredBarSeries>
          </c:ext>
        </c:extLst>
      </c:barChart>
      <c:catAx>
        <c:axId val="13069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30697088"/>
        <c:crosses val="autoZero"/>
        <c:auto val="1"/>
        <c:lblAlgn val="ctr"/>
        <c:lblOffset val="100"/>
        <c:noMultiLvlLbl val="0"/>
      </c:catAx>
      <c:valAx>
        <c:axId val="130697088"/>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6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legend>
    <c:plotVisOnly val="1"/>
    <c:dispBlanksAs val="gap"/>
    <c:showDLblsOverMax val="0"/>
  </c:chart>
  <c:spPr>
    <a:solidFill>
      <a:schemeClr val="bg1"/>
    </a:solidFill>
    <a:ln w="25400" cap="flat" cmpd="sng" algn="ctr">
      <a:solidFill>
        <a:srgbClr val="58C5C7"/>
      </a:solidFill>
      <a:prstDash val="solid"/>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r>
              <a:rPr lang="nl-NL">
                <a:solidFill>
                  <a:srgbClr val="001F5B"/>
                </a:solidFill>
                <a:latin typeface="AvantGarde Md BT" panose="020B0602020202020204" pitchFamily="34" charset="0"/>
              </a:rPr>
              <a:t>Tabel 5.0 Ontwikkelpotentieel naar leeftijd</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1F5B"/>
              </a:solidFill>
              <a:latin typeface="AvantGarde Md BT" panose="020B0602020202020204" pitchFamily="34" charset="0"/>
              <a:ea typeface="+mn-ea"/>
              <a:cs typeface="+mn-cs"/>
            </a:defRPr>
          </a:pPr>
          <a:endParaRPr lang="nl-NL"/>
        </a:p>
      </c:txPr>
    </c:title>
    <c:autoTitleDeleted val="0"/>
    <c:plotArea>
      <c:layout/>
      <c:barChart>
        <c:barDir val="col"/>
        <c:grouping val="clustered"/>
        <c:varyColors val="0"/>
        <c:ser>
          <c:idx val="0"/>
          <c:order val="0"/>
          <c:tx>
            <c:strRef>
              <c:f>Tabellen!$Q$47:$R$47</c:f>
              <c:strCache>
                <c:ptCount val="2"/>
                <c:pt idx="0">
                  <c:v>Grenzen bereikt</c:v>
                </c:pt>
                <c:pt idx="1">
                  <c:v>GB</c:v>
                </c:pt>
              </c:strCache>
            </c:strRef>
          </c:tx>
          <c:spPr>
            <a:solidFill>
              <a:schemeClr val="accent1"/>
            </a:solidFill>
            <a:ln>
              <a:noFill/>
            </a:ln>
            <a:effectLst/>
          </c:spPr>
          <c:invertIfNegative val="0"/>
          <c:cat>
            <c:strRef>
              <c:f>Tabellen!$S$46:$Y$46</c:f>
              <c:strCache>
                <c:ptCount val="7"/>
                <c:pt idx="0">
                  <c:v> &lt;= 20</c:v>
                </c:pt>
                <c:pt idx="1">
                  <c:v>21-30</c:v>
                </c:pt>
                <c:pt idx="2">
                  <c:v>31-40</c:v>
                </c:pt>
                <c:pt idx="3">
                  <c:v>41-50</c:v>
                </c:pt>
                <c:pt idx="4">
                  <c:v>51-60</c:v>
                </c:pt>
                <c:pt idx="5">
                  <c:v>61-67</c:v>
                </c:pt>
                <c:pt idx="6">
                  <c:v> &gt; 68</c:v>
                </c:pt>
              </c:strCache>
            </c:strRef>
          </c:cat>
          <c:val>
            <c:numRef>
              <c:f>Tabellen!$S$47:$Y$47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420-4C20-8A60-EF5A883D1B6A}"/>
            </c:ext>
          </c:extLst>
        </c:ser>
        <c:ser>
          <c:idx val="1"/>
          <c:order val="1"/>
          <c:tx>
            <c:strRef>
              <c:f>Tabellen!$Q$48:$R$48</c:f>
              <c:strCache>
                <c:ptCount val="2"/>
                <c:pt idx="0">
                  <c:v>Groeimogelijkheden huidig functieniveau</c:v>
                </c:pt>
                <c:pt idx="1">
                  <c:v>HO</c:v>
                </c:pt>
              </c:strCache>
            </c:strRef>
          </c:tx>
          <c:spPr>
            <a:solidFill>
              <a:schemeClr val="accent2"/>
            </a:solidFill>
            <a:ln>
              <a:noFill/>
            </a:ln>
            <a:effectLst/>
          </c:spPr>
          <c:invertIfNegative val="0"/>
          <c:cat>
            <c:strRef>
              <c:f>Tabellen!$S$46:$Y$46</c:f>
              <c:strCache>
                <c:ptCount val="7"/>
                <c:pt idx="0">
                  <c:v> &lt;= 20</c:v>
                </c:pt>
                <c:pt idx="1">
                  <c:v>21-30</c:v>
                </c:pt>
                <c:pt idx="2">
                  <c:v>31-40</c:v>
                </c:pt>
                <c:pt idx="3">
                  <c:v>41-50</c:v>
                </c:pt>
                <c:pt idx="4">
                  <c:v>51-60</c:v>
                </c:pt>
                <c:pt idx="5">
                  <c:v>61-67</c:v>
                </c:pt>
                <c:pt idx="6">
                  <c:v> &gt; 68</c:v>
                </c:pt>
              </c:strCache>
            </c:strRef>
          </c:cat>
          <c:val>
            <c:numRef>
              <c:f>Tabellen!$S$48:$Y$48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420-4C20-8A60-EF5A883D1B6A}"/>
            </c:ext>
          </c:extLst>
        </c:ser>
        <c:ser>
          <c:idx val="2"/>
          <c:order val="2"/>
          <c:tx>
            <c:strRef>
              <c:f>Tabellen!$Q$49:$R$49</c:f>
              <c:strCache>
                <c:ptCount val="2"/>
                <c:pt idx="0">
                  <c:v>Groeimogelijkheden verticaal 1 à 2 jaar</c:v>
                </c:pt>
                <c:pt idx="1">
                  <c:v>VOT</c:v>
                </c:pt>
              </c:strCache>
            </c:strRef>
          </c:tx>
          <c:spPr>
            <a:solidFill>
              <a:schemeClr val="accent3"/>
            </a:solidFill>
            <a:ln>
              <a:noFill/>
            </a:ln>
            <a:effectLst/>
          </c:spPr>
          <c:invertIfNegative val="0"/>
          <c:cat>
            <c:strRef>
              <c:f>Tabellen!$S$46:$Y$46</c:f>
              <c:strCache>
                <c:ptCount val="7"/>
                <c:pt idx="0">
                  <c:v> &lt;= 20</c:v>
                </c:pt>
                <c:pt idx="1">
                  <c:v>21-30</c:v>
                </c:pt>
                <c:pt idx="2">
                  <c:v>31-40</c:v>
                </c:pt>
                <c:pt idx="3">
                  <c:v>41-50</c:v>
                </c:pt>
                <c:pt idx="4">
                  <c:v>51-60</c:v>
                </c:pt>
                <c:pt idx="5">
                  <c:v>61-67</c:v>
                </c:pt>
                <c:pt idx="6">
                  <c:v> &gt; 68</c:v>
                </c:pt>
              </c:strCache>
            </c:strRef>
          </c:cat>
          <c:val>
            <c:numRef>
              <c:f>Tabellen!$S$49:$Y$49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3420-4C20-8A60-EF5A883D1B6A}"/>
            </c:ext>
          </c:extLst>
        </c:ser>
        <c:ser>
          <c:idx val="3"/>
          <c:order val="3"/>
          <c:tx>
            <c:strRef>
              <c:f>Tabellen!$Q$50:$R$50</c:f>
              <c:strCache>
                <c:ptCount val="2"/>
                <c:pt idx="0">
                  <c:v>Groeimogelijkheden verticaal direct</c:v>
                </c:pt>
                <c:pt idx="1">
                  <c:v>VOD</c:v>
                </c:pt>
              </c:strCache>
            </c:strRef>
          </c:tx>
          <c:spPr>
            <a:solidFill>
              <a:schemeClr val="accent4"/>
            </a:solidFill>
            <a:ln>
              <a:noFill/>
            </a:ln>
            <a:effectLst/>
          </c:spPr>
          <c:invertIfNegative val="0"/>
          <c:cat>
            <c:strRef>
              <c:f>Tabellen!$S$46:$Y$46</c:f>
              <c:strCache>
                <c:ptCount val="7"/>
                <c:pt idx="0">
                  <c:v> &lt;= 20</c:v>
                </c:pt>
                <c:pt idx="1">
                  <c:v>21-30</c:v>
                </c:pt>
                <c:pt idx="2">
                  <c:v>31-40</c:v>
                </c:pt>
                <c:pt idx="3">
                  <c:v>41-50</c:v>
                </c:pt>
                <c:pt idx="4">
                  <c:v>51-60</c:v>
                </c:pt>
                <c:pt idx="5">
                  <c:v>61-67</c:v>
                </c:pt>
                <c:pt idx="6">
                  <c:v> &gt; 68</c:v>
                </c:pt>
              </c:strCache>
            </c:strRef>
          </c:cat>
          <c:val>
            <c:numRef>
              <c:f>Tabellen!$S$50:$Y$50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3420-4C20-8A60-EF5A883D1B6A}"/>
            </c:ext>
          </c:extLst>
        </c:ser>
        <c:dLbls>
          <c:showLegendKey val="0"/>
          <c:showVal val="0"/>
          <c:showCatName val="0"/>
          <c:showSerName val="0"/>
          <c:showPercent val="0"/>
          <c:showBubbleSize val="0"/>
        </c:dLbls>
        <c:gapWidth val="219"/>
        <c:overlap val="-27"/>
        <c:axId val="130735488"/>
        <c:axId val="2884736"/>
      </c:barChart>
      <c:catAx>
        <c:axId val="13073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884736"/>
        <c:crosses val="autoZero"/>
        <c:auto val="1"/>
        <c:lblAlgn val="ctr"/>
        <c:lblOffset val="100"/>
        <c:noMultiLvlLbl val="0"/>
      </c:catAx>
      <c:valAx>
        <c:axId val="2884736"/>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crossAx val="130735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antGarde Md BT" panose="020B0602020202020204" pitchFamily="34" charset="0"/>
              <a:ea typeface="+mn-ea"/>
              <a:cs typeface="+mn-cs"/>
            </a:defRPr>
          </a:pPr>
          <a:endParaRPr lang="nl-NL"/>
        </a:p>
      </c:txPr>
    </c:legend>
    <c:plotVisOnly val="1"/>
    <c:dispBlanksAs val="gap"/>
    <c:showDLblsOverMax val="0"/>
  </c:chart>
  <c:spPr>
    <a:solidFill>
      <a:schemeClr val="bg1"/>
    </a:solidFill>
    <a:ln w="25400" cap="flat" cmpd="sng" algn="ctr">
      <a:solidFill>
        <a:srgbClr val="58C5C7"/>
      </a:solidFill>
      <a:prstDash val="solid"/>
      <a:round/>
    </a:ln>
    <a:effectLst/>
  </c:spPr>
  <c:txPr>
    <a:bodyPr/>
    <a:lstStyle/>
    <a:p>
      <a:pPr>
        <a:defRPr/>
      </a:pPr>
      <a:endParaRPr lang="nl-NL"/>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381000</xdr:rowOff>
    </xdr:from>
    <xdr:to>
      <xdr:col>0</xdr:col>
      <xdr:colOff>1219779</xdr:colOff>
      <xdr:row>0</xdr:row>
      <xdr:rowOff>1246301</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381000"/>
          <a:ext cx="902279" cy="865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1541316</xdr:colOff>
      <xdr:row>9</xdr:row>
      <xdr:rowOff>195942</xdr:rowOff>
    </xdr:from>
    <xdr:to>
      <xdr:col>0</xdr:col>
      <xdr:colOff>1946561</xdr:colOff>
      <xdr:row>32</xdr:row>
      <xdr:rowOff>61453</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rot="16200000">
          <a:off x="396040" y="3616332"/>
          <a:ext cx="2695797" cy="405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400" b="1">
              <a:solidFill>
                <a:srgbClr val="001F5B"/>
              </a:solidFill>
              <a:latin typeface="AvantGarde Md BT" panose="020B0602020202020204" pitchFamily="34" charset="0"/>
            </a:rPr>
            <a:t>Groeipotentieel</a:t>
          </a:r>
        </a:p>
      </xdr:txBody>
    </xdr:sp>
    <xdr:clientData/>
  </xdr:twoCellAnchor>
  <xdr:twoCellAnchor editAs="oneCell">
    <xdr:from>
      <xdr:col>0</xdr:col>
      <xdr:colOff>358140</xdr:colOff>
      <xdr:row>0</xdr:row>
      <xdr:rowOff>83819</xdr:rowOff>
    </xdr:from>
    <xdr:to>
      <xdr:col>0</xdr:col>
      <xdr:colOff>1322623</xdr:colOff>
      <xdr:row>0</xdr:row>
      <xdr:rowOff>1012370</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8140" y="83819"/>
          <a:ext cx="964483" cy="9285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6</xdr:row>
      <xdr:rowOff>190499</xdr:rowOff>
    </xdr:from>
    <xdr:to>
      <xdr:col>3</xdr:col>
      <xdr:colOff>1143000</xdr:colOff>
      <xdr:row>7</xdr:row>
      <xdr:rowOff>409575</xdr:rowOff>
    </xdr:to>
    <xdr:sp macro="" textlink="$O$7">
      <xdr:nvSpPr>
        <xdr:cNvPr id="4" name="Rechthoek 3">
          <a:extLst>
            <a:ext uri="{FF2B5EF4-FFF2-40B4-BE49-F238E27FC236}">
              <a16:creationId xmlns:a16="http://schemas.microsoft.com/office/drawing/2014/main" id="{3942306D-E689-42B5-BCBA-B3A6E9F024F7}"/>
            </a:ext>
          </a:extLst>
        </xdr:cNvPr>
        <xdr:cNvSpPr/>
      </xdr:nvSpPr>
      <xdr:spPr>
        <a:xfrm>
          <a:off x="2886075" y="1523999"/>
          <a:ext cx="1066800" cy="733426"/>
        </a:xfrm>
        <a:prstGeom prst="rect">
          <a:avLst/>
        </a:prstGeom>
        <a:solidFill>
          <a:schemeClr val="accent2">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fld id="{BA381DD2-D033-4069-ACF5-8A1B01DF29BE}" type="TxLink">
            <a:rPr lang="en-US" sz="1200" b="1" i="0" u="none" strike="noStrike">
              <a:solidFill>
                <a:srgbClr val="001F5B"/>
              </a:solidFill>
              <a:latin typeface="AvantGarde Md BT" panose="020B0602020202020204"/>
            </a:rPr>
            <a:pPr algn="ctr"/>
            <a:t>Potentiële achterblijvers
0 0</a:t>
          </a:fld>
          <a:endParaRPr lang="nl-NL" sz="1200" b="1">
            <a:solidFill>
              <a:srgbClr val="001F5B"/>
            </a:solidFill>
            <a:latin typeface="AvantGarde Md BT" panose="020B0602020202020204"/>
          </a:endParaRPr>
        </a:p>
      </xdr:txBody>
    </xdr:sp>
    <xdr:clientData/>
  </xdr:twoCellAnchor>
  <xdr:twoCellAnchor>
    <xdr:from>
      <xdr:col>4</xdr:col>
      <xdr:colOff>609600</xdr:colOff>
      <xdr:row>6</xdr:row>
      <xdr:rowOff>190500</xdr:rowOff>
    </xdr:from>
    <xdr:to>
      <xdr:col>6</xdr:col>
      <xdr:colOff>723899</xdr:colOff>
      <xdr:row>7</xdr:row>
      <xdr:rowOff>342900</xdr:rowOff>
    </xdr:to>
    <xdr:sp macro="" textlink="$O$8">
      <xdr:nvSpPr>
        <xdr:cNvPr id="5" name="Rechthoek 4">
          <a:extLst>
            <a:ext uri="{FF2B5EF4-FFF2-40B4-BE49-F238E27FC236}">
              <a16:creationId xmlns:a16="http://schemas.microsoft.com/office/drawing/2014/main" id="{5FD889D5-31F2-43A9-90C6-C4B34C96FF40}"/>
            </a:ext>
          </a:extLst>
        </xdr:cNvPr>
        <xdr:cNvSpPr/>
      </xdr:nvSpPr>
      <xdr:spPr>
        <a:xfrm>
          <a:off x="4619625" y="1524000"/>
          <a:ext cx="2514599" cy="666750"/>
        </a:xfrm>
        <a:prstGeom prst="rect">
          <a:avLst/>
        </a:prstGeom>
        <a:solidFill>
          <a:schemeClr val="accent2">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fld id="{91B37A34-F44A-4926-B0D5-5067948D56BB}" type="TxLink">
            <a:rPr lang="en-US" sz="1200" b="1" i="0" u="none" strike="noStrike">
              <a:solidFill>
                <a:srgbClr val="001F5B"/>
              </a:solidFill>
              <a:latin typeface="AvantGarde Md BT" panose="020B0602020202020204"/>
            </a:rPr>
            <a:pPr algn="ctr"/>
            <a:t>Back bone
0 0</a:t>
          </a:fld>
          <a:endParaRPr lang="nl-NL" sz="1200" b="1">
            <a:solidFill>
              <a:srgbClr val="001F5B"/>
            </a:solidFill>
            <a:latin typeface="AvantGarde Md BT" panose="020B0602020202020204"/>
          </a:endParaRPr>
        </a:p>
      </xdr:txBody>
    </xdr:sp>
    <xdr:clientData/>
  </xdr:twoCellAnchor>
  <xdr:twoCellAnchor>
    <xdr:from>
      <xdr:col>3</xdr:col>
      <xdr:colOff>476249</xdr:colOff>
      <xdr:row>8</xdr:row>
      <xdr:rowOff>200024</xdr:rowOff>
    </xdr:from>
    <xdr:to>
      <xdr:col>4</xdr:col>
      <xdr:colOff>714374</xdr:colOff>
      <xdr:row>9</xdr:row>
      <xdr:rowOff>342900</xdr:rowOff>
    </xdr:to>
    <xdr:sp macro="" textlink="$O$9">
      <xdr:nvSpPr>
        <xdr:cNvPr id="6" name="Rechthoek 5">
          <a:extLst>
            <a:ext uri="{FF2B5EF4-FFF2-40B4-BE49-F238E27FC236}">
              <a16:creationId xmlns:a16="http://schemas.microsoft.com/office/drawing/2014/main" id="{FF78FCD1-B65B-4FDA-919B-10CF8C3A10DC}"/>
            </a:ext>
          </a:extLst>
        </xdr:cNvPr>
        <xdr:cNvSpPr/>
      </xdr:nvSpPr>
      <xdr:spPr>
        <a:xfrm>
          <a:off x="3286124" y="2552699"/>
          <a:ext cx="1438275" cy="657226"/>
        </a:xfrm>
        <a:prstGeom prst="rect">
          <a:avLst/>
        </a:prstGeom>
        <a:solidFill>
          <a:schemeClr val="accent2">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fld id="{E3FEF377-D718-4F10-8225-2A8A9E58441B}" type="TxLink">
            <a:rPr lang="en-US" sz="1200" b="1" i="0" u="none" strike="noStrike">
              <a:solidFill>
                <a:srgbClr val="001F5B"/>
              </a:solidFill>
              <a:latin typeface="AvantGarde Md BT" panose="020B0602020202020204"/>
            </a:rPr>
            <a:pPr algn="ctr"/>
            <a:t>Vraagtekens
0 0</a:t>
          </a:fld>
          <a:endParaRPr lang="nl-NL" sz="1200" b="1">
            <a:solidFill>
              <a:srgbClr val="001F5B"/>
            </a:solidFill>
            <a:latin typeface="AvantGarde Md BT" panose="020B0602020202020204"/>
          </a:endParaRPr>
        </a:p>
      </xdr:txBody>
    </xdr:sp>
    <xdr:clientData/>
  </xdr:twoCellAnchor>
  <xdr:twoCellAnchor>
    <xdr:from>
      <xdr:col>5</xdr:col>
      <xdr:colOff>466724</xdr:colOff>
      <xdr:row>8</xdr:row>
      <xdr:rowOff>180975</xdr:rowOff>
    </xdr:from>
    <xdr:to>
      <xdr:col>6</xdr:col>
      <xdr:colOff>704849</xdr:colOff>
      <xdr:row>9</xdr:row>
      <xdr:rowOff>333375</xdr:rowOff>
    </xdr:to>
    <xdr:sp macro="" textlink="$O$10">
      <xdr:nvSpPr>
        <xdr:cNvPr id="7" name="Rechthoek 6">
          <a:extLst>
            <a:ext uri="{FF2B5EF4-FFF2-40B4-BE49-F238E27FC236}">
              <a16:creationId xmlns:a16="http://schemas.microsoft.com/office/drawing/2014/main" id="{D2274AF4-0226-4653-B013-3E9417795419}"/>
            </a:ext>
          </a:extLst>
        </xdr:cNvPr>
        <xdr:cNvSpPr/>
      </xdr:nvSpPr>
      <xdr:spPr>
        <a:xfrm>
          <a:off x="5676899" y="2533650"/>
          <a:ext cx="1438275" cy="666750"/>
        </a:xfrm>
        <a:prstGeom prst="rect">
          <a:avLst/>
        </a:prstGeom>
        <a:solidFill>
          <a:schemeClr val="accent2">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fld id="{89E6D7C6-6690-4612-AD38-D168D0456DEC}" type="TxLink">
            <a:rPr lang="en-US" sz="1200" b="1" i="0" u="none" strike="noStrike">
              <a:solidFill>
                <a:srgbClr val="001F5B"/>
              </a:solidFill>
              <a:latin typeface="AvantGarde Md BT" panose="020B0602020202020204"/>
            </a:rPr>
            <a:pPr algn="ctr"/>
            <a:t>High potentials
0 0</a:t>
          </a:fld>
          <a:endParaRPr lang="nl-NL" sz="1200" b="1">
            <a:solidFill>
              <a:srgbClr val="001F5B"/>
            </a:solidFill>
            <a:latin typeface="AvantGarde Md BT" panose="020B0602020202020204"/>
          </a:endParaRPr>
        </a:p>
      </xdr:txBody>
    </xdr:sp>
    <xdr:clientData/>
  </xdr:twoCellAnchor>
  <xdr:twoCellAnchor>
    <xdr:from>
      <xdr:col>3</xdr:col>
      <xdr:colOff>1057275</xdr:colOff>
      <xdr:row>4</xdr:row>
      <xdr:rowOff>95250</xdr:rowOff>
    </xdr:from>
    <xdr:to>
      <xdr:col>7</xdr:col>
      <xdr:colOff>9525</xdr:colOff>
      <xdr:row>4</xdr:row>
      <xdr:rowOff>95250</xdr:rowOff>
    </xdr:to>
    <xdr:cxnSp macro="">
      <xdr:nvCxnSpPr>
        <xdr:cNvPr id="9" name="Rechte verbindingslijn met pijl 8">
          <a:extLst>
            <a:ext uri="{FF2B5EF4-FFF2-40B4-BE49-F238E27FC236}">
              <a16:creationId xmlns:a16="http://schemas.microsoft.com/office/drawing/2014/main" id="{E0E5C1A4-78D9-47FF-86B8-B0128C52FB2B}"/>
            </a:ext>
          </a:extLst>
        </xdr:cNvPr>
        <xdr:cNvCxnSpPr/>
      </xdr:nvCxnSpPr>
      <xdr:spPr>
        <a:xfrm>
          <a:off x="3867150" y="857250"/>
          <a:ext cx="3752850" cy="0"/>
        </a:xfrm>
        <a:prstGeom prst="straightConnector1">
          <a:avLst/>
        </a:prstGeom>
        <a:ln w="508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495300</xdr:colOff>
      <xdr:row>6</xdr:row>
      <xdr:rowOff>28575</xdr:rowOff>
    </xdr:from>
    <xdr:to>
      <xdr:col>1</xdr:col>
      <xdr:colOff>495300</xdr:colOff>
      <xdr:row>9</xdr:row>
      <xdr:rowOff>476250</xdr:rowOff>
    </xdr:to>
    <xdr:cxnSp macro="">
      <xdr:nvCxnSpPr>
        <xdr:cNvPr id="10" name="Rechte verbindingslijn met pijl 9">
          <a:extLst>
            <a:ext uri="{FF2B5EF4-FFF2-40B4-BE49-F238E27FC236}">
              <a16:creationId xmlns:a16="http://schemas.microsoft.com/office/drawing/2014/main" id="{45A345DE-41DF-4345-BA53-0857E7F2DE46}"/>
            </a:ext>
          </a:extLst>
        </xdr:cNvPr>
        <xdr:cNvCxnSpPr/>
      </xdr:nvCxnSpPr>
      <xdr:spPr>
        <a:xfrm>
          <a:off x="1104900" y="1362075"/>
          <a:ext cx="0" cy="1990725"/>
        </a:xfrm>
        <a:prstGeom prst="straightConnector1">
          <a:avLst/>
        </a:prstGeom>
        <a:ln w="508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929640</xdr:colOff>
      <xdr:row>0</xdr:row>
      <xdr:rowOff>894662</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853440" cy="8184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96860</xdr:colOff>
      <xdr:row>0</xdr:row>
      <xdr:rowOff>58119</xdr:rowOff>
    </xdr:from>
    <xdr:to>
      <xdr:col>1</xdr:col>
      <xdr:colOff>434340</xdr:colOff>
      <xdr:row>0</xdr:row>
      <xdr:rowOff>876879</xdr:rowOff>
    </xdr:to>
    <xdr:pic>
      <xdr:nvPicPr>
        <xdr:cNvPr id="2" name="Afbeelding 1">
          <a:extLst>
            <a:ext uri="{FF2B5EF4-FFF2-40B4-BE49-F238E27FC236}">
              <a16:creationId xmlns:a16="http://schemas.microsoft.com/office/drawing/2014/main" id="{B9857DA0-B542-5148-A36C-CFEE94FBFF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60" y="58119"/>
          <a:ext cx="743880" cy="8187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96860</xdr:colOff>
      <xdr:row>0</xdr:row>
      <xdr:rowOff>58118</xdr:rowOff>
    </xdr:from>
    <xdr:to>
      <xdr:col>1</xdr:col>
      <xdr:colOff>582215</xdr:colOff>
      <xdr:row>0</xdr:row>
      <xdr:rowOff>876580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60" y="58118"/>
          <a:ext cx="853440" cy="8184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533400</xdr:colOff>
      <xdr:row>4</xdr:row>
      <xdr:rowOff>129540</xdr:rowOff>
    </xdr:from>
    <xdr:to>
      <xdr:col>8</xdr:col>
      <xdr:colOff>228600</xdr:colOff>
      <xdr:row>19</xdr:row>
      <xdr:rowOff>129540</xdr:rowOff>
    </xdr:to>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23446</xdr:rowOff>
    </xdr:from>
    <xdr:to>
      <xdr:col>8</xdr:col>
      <xdr:colOff>304800</xdr:colOff>
      <xdr:row>38</xdr:row>
      <xdr:rowOff>23446</xdr:rowOff>
    </xdr:to>
    <xdr:graphicFrame macro="">
      <xdr:nvGraphicFramePr>
        <xdr:cNvPr id="3" name="Grafiek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41</xdr:row>
      <xdr:rowOff>0</xdr:rowOff>
    </xdr:from>
    <xdr:to>
      <xdr:col>8</xdr:col>
      <xdr:colOff>304800</xdr:colOff>
      <xdr:row>56</xdr:row>
      <xdr:rowOff>0</xdr:rowOff>
    </xdr:to>
    <xdr:graphicFrame macro="">
      <xdr:nvGraphicFramePr>
        <xdr:cNvPr id="4" name="Grafiek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59</xdr:row>
      <xdr:rowOff>0</xdr:rowOff>
    </xdr:from>
    <xdr:to>
      <xdr:col>8</xdr:col>
      <xdr:colOff>304800</xdr:colOff>
      <xdr:row>74</xdr:row>
      <xdr:rowOff>0</xdr:rowOff>
    </xdr:to>
    <xdr:graphicFrame macro="">
      <xdr:nvGraphicFramePr>
        <xdr:cNvPr id="5" name="Grafiek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77</xdr:row>
      <xdr:rowOff>0</xdr:rowOff>
    </xdr:from>
    <xdr:to>
      <xdr:col>8</xdr:col>
      <xdr:colOff>304800</xdr:colOff>
      <xdr:row>92</xdr:row>
      <xdr:rowOff>0</xdr:rowOff>
    </xdr:to>
    <xdr:graphicFrame macro="">
      <xdr:nvGraphicFramePr>
        <xdr:cNvPr id="6" name="Grafiek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ark/Downloads/Kopie%20van%202017%20Basis%20nieuwe%20look%20FDR%20(1)%20(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rend/Google%20Drive/Eagle%20Data%20Services/Florijn/Moon%20HRM/Opgeleverde%20tools/Basistool%20BrabantWater%20nieuw%20v25jan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R3Pmatrix"/>
      <sheetName val="Kwadranten"/>
      <sheetName val="Kwantitatief"/>
      <sheetName val="Kwalitatief"/>
      <sheetName val="Grafisch"/>
      <sheetName val="Tabellen"/>
      <sheetName val="BASIS"/>
    </sheetNames>
    <sheetDataSet>
      <sheetData sheetId="0"/>
      <sheetData sheetId="1"/>
      <sheetData sheetId="2"/>
      <sheetData sheetId="3"/>
      <sheetData sheetId="4"/>
      <sheetData sheetId="5"/>
      <sheetData sheetId="6"/>
      <sheetData sheetId="7">
        <row r="5">
          <cell r="B5" t="str">
            <v>C</v>
          </cell>
        </row>
        <row r="6">
          <cell r="B6" t="str">
            <v>B</v>
          </cell>
        </row>
        <row r="7">
          <cell r="B7" t="str">
            <v>A</v>
          </cell>
        </row>
        <row r="8">
          <cell r="B8" t="str">
            <v>X</v>
          </cell>
        </row>
        <row r="15">
          <cell r="B15" t="str">
            <v>GB</v>
          </cell>
        </row>
        <row r="16">
          <cell r="B16" t="str">
            <v>HO</v>
          </cell>
        </row>
        <row r="17">
          <cell r="B17" t="str">
            <v>VOT</v>
          </cell>
        </row>
        <row r="18">
          <cell r="B18" t="str">
            <v>VOD</v>
          </cell>
        </row>
        <row r="24">
          <cell r="B24" t="str">
            <v>M</v>
          </cell>
        </row>
        <row r="25">
          <cell r="B25" t="str">
            <v>V</v>
          </cell>
        </row>
        <row r="43">
          <cell r="A43" t="str">
            <v>Hoogleraar</v>
          </cell>
          <cell r="C43" t="str">
            <v>vast</v>
          </cell>
        </row>
        <row r="44">
          <cell r="A44" t="str">
            <v>UHD</v>
          </cell>
          <cell r="C44" t="str">
            <v>tijdelijk</v>
          </cell>
        </row>
        <row r="45">
          <cell r="A45" t="str">
            <v>UD</v>
          </cell>
        </row>
        <row r="46">
          <cell r="A46" t="str">
            <v>Onderzoek</v>
          </cell>
        </row>
        <row r="47">
          <cell r="A47" t="str">
            <v>Docent</v>
          </cell>
        </row>
        <row r="48">
          <cell r="A48" t="str">
            <v>Post doc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put"/>
      <sheetName val="2.PotentieelMatrix"/>
      <sheetName val="HR3Pmatrix per functie"/>
      <sheetName val="Kwadranten1"/>
      <sheetName val="3.Kwadranten"/>
      <sheetName val="4.Kwantitatief"/>
      <sheetName val="5.Kwalitatief"/>
      <sheetName val="KwalitatiefOud"/>
      <sheetName val="6.Grafisch"/>
      <sheetName val="adminmoon"/>
      <sheetName val="Tabellen"/>
      <sheetName val="BASIS"/>
      <sheetName val="Basisgegevens"/>
    </sheetNames>
    <sheetDataSet>
      <sheetData sheetId="0"/>
      <sheetData sheetId="1"/>
      <sheetData sheetId="2"/>
      <sheetData sheetId="3"/>
      <sheetData sheetId="4"/>
      <sheetData sheetId="5"/>
      <sheetData sheetId="6"/>
      <sheetData sheetId="7"/>
      <sheetData sheetId="8"/>
      <sheetData sheetId="9"/>
      <sheetData sheetId="10">
        <row r="161">
          <cell r="B161" t="str">
            <v>Werk-denkniveau toekomst</v>
          </cell>
        </row>
      </sheetData>
      <sheetData sheetId="11">
        <row r="5">
          <cell r="B5" t="str">
            <v>O</v>
          </cell>
        </row>
        <row r="46">
          <cell r="A46" t="str">
            <v>LBO</v>
          </cell>
          <cell r="C46" t="str">
            <v>c</v>
          </cell>
          <cell r="D46">
            <v>1</v>
          </cell>
          <cell r="E46" t="str">
            <v>Productie</v>
          </cell>
          <cell r="G46" t="str">
            <v>Laag</v>
          </cell>
          <cell r="J46" t="str">
            <v>Fase 1</v>
          </cell>
          <cell r="K46" t="str">
            <v>Laag</v>
          </cell>
        </row>
        <row r="47">
          <cell r="A47" t="str">
            <v>MBO-</v>
          </cell>
          <cell r="C47" t="str">
            <v>d</v>
          </cell>
          <cell r="D47">
            <v>2</v>
          </cell>
          <cell r="E47" t="str">
            <v>Distributie</v>
          </cell>
          <cell r="G47" t="str">
            <v>Normaal</v>
          </cell>
          <cell r="J47" t="str">
            <v>Fase 2</v>
          </cell>
          <cell r="K47" t="str">
            <v>Normaal</v>
          </cell>
        </row>
        <row r="48">
          <cell r="A48" t="str">
            <v>MBO</v>
          </cell>
          <cell r="C48" t="str">
            <v>e</v>
          </cell>
          <cell r="D48">
            <v>3</v>
          </cell>
          <cell r="E48" t="str">
            <v>Bestuurszaken</v>
          </cell>
          <cell r="G48" t="str">
            <v>Hoog</v>
          </cell>
          <cell r="J48" t="str">
            <v>Fase 3</v>
          </cell>
          <cell r="K48" t="str">
            <v>Hoog</v>
          </cell>
        </row>
        <row r="49">
          <cell r="A49" t="str">
            <v>MBO+</v>
          </cell>
          <cell r="C49" t="str">
            <v>f</v>
          </cell>
          <cell r="D49">
            <v>4</v>
          </cell>
          <cell r="E49" t="str">
            <v>Klant&amp;Markt</v>
          </cell>
          <cell r="J49" t="str">
            <v>Fase 4</v>
          </cell>
        </row>
        <row r="50">
          <cell r="A50" t="str">
            <v>HBO</v>
          </cell>
          <cell r="C50" t="str">
            <v>g</v>
          </cell>
          <cell r="D50">
            <v>5</v>
          </cell>
          <cell r="E50" t="str">
            <v>FAZ</v>
          </cell>
        </row>
        <row r="51">
          <cell r="A51" t="str">
            <v>HBO+</v>
          </cell>
          <cell r="C51" t="str">
            <v>h</v>
          </cell>
          <cell r="D51">
            <v>6</v>
          </cell>
          <cell r="E51" t="str">
            <v>ICT</v>
          </cell>
        </row>
        <row r="52">
          <cell r="A52" t="str">
            <v>WO</v>
          </cell>
          <cell r="D52">
            <v>7</v>
          </cell>
          <cell r="E52" t="str">
            <v>HR</v>
          </cell>
        </row>
        <row r="53">
          <cell r="D53">
            <v>8</v>
          </cell>
        </row>
        <row r="54">
          <cell r="D54">
            <v>9</v>
          </cell>
        </row>
        <row r="55">
          <cell r="D55">
            <v>10</v>
          </cell>
        </row>
      </sheetData>
      <sheetData sheetId="12"/>
    </sheetDataSet>
  </externalBook>
</externalLink>
</file>

<file path=xl/theme/theme1.xml><?xml version="1.0" encoding="utf-8"?>
<a:theme xmlns:a="http://schemas.openxmlformats.org/drawingml/2006/main" name="Kantoorthema">
  <a:themeElements>
    <a:clrScheme name="Moon">
      <a:dk1>
        <a:sysClr val="windowText" lastClr="000000"/>
      </a:dk1>
      <a:lt1>
        <a:sysClr val="window" lastClr="FFFFFF"/>
      </a:lt1>
      <a:dk2>
        <a:srgbClr val="1F497D"/>
      </a:dk2>
      <a:lt2>
        <a:srgbClr val="EEECE1"/>
      </a:lt2>
      <a:accent1>
        <a:srgbClr val="001F5B"/>
      </a:accent1>
      <a:accent2>
        <a:srgbClr val="58C5C7"/>
      </a:accent2>
      <a:accent3>
        <a:srgbClr val="825A46"/>
      </a:accent3>
      <a:accent4>
        <a:srgbClr val="308E90"/>
      </a:accent4>
      <a:accent5>
        <a:srgbClr val="C5F0F1"/>
      </a:accent5>
      <a:accent6>
        <a:srgbClr val="B68D78"/>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09"/>
  <sheetViews>
    <sheetView tabSelected="1" zoomScaleNormal="100" zoomScalePageLayoutView="70" workbookViewId="0">
      <selection activeCell="B5" sqref="B5"/>
    </sheetView>
  </sheetViews>
  <sheetFormatPr baseColWidth="10" defaultColWidth="9.1640625" defaultRowHeight="14"/>
  <cols>
    <col min="1" max="1" width="5.6640625" style="57" customWidth="1"/>
    <col min="2" max="2" width="25.83203125" style="55" customWidth="1"/>
    <col min="3" max="3" width="12.33203125" style="55" customWidth="1"/>
    <col min="4" max="4" width="10.83203125" style="58" customWidth="1"/>
    <col min="5" max="5" width="11" style="41" hidden="1" customWidth="1"/>
    <col min="6" max="8" width="14" style="55" customWidth="1"/>
    <col min="9" max="9" width="12.83203125" style="59" customWidth="1"/>
    <col min="10" max="10" width="21.83203125" style="59" customWidth="1"/>
    <col min="11" max="11" width="69.6640625" style="55" customWidth="1"/>
    <col min="12" max="12" width="8.5" style="56" customWidth="1"/>
    <col min="13" max="16384" width="9.1640625" style="55"/>
  </cols>
  <sheetData>
    <row r="1" spans="1:12" s="44" customFormat="1" ht="100.5" customHeight="1">
      <c r="A1" s="258" t="s">
        <v>27</v>
      </c>
      <c r="B1" s="259"/>
      <c r="C1" s="267"/>
      <c r="D1" s="345">
        <v>43831</v>
      </c>
      <c r="E1" s="267"/>
      <c r="F1" s="265" t="s">
        <v>1</v>
      </c>
      <c r="G1" s="265" t="s">
        <v>2</v>
      </c>
      <c r="H1" s="265" t="s">
        <v>3</v>
      </c>
      <c r="I1" s="60" t="s">
        <v>4</v>
      </c>
      <c r="J1" s="61" t="s">
        <v>14</v>
      </c>
      <c r="K1" s="42" t="s">
        <v>5</v>
      </c>
      <c r="L1" s="63"/>
    </row>
    <row r="2" spans="1:12" s="44" customFormat="1" ht="79.5" customHeight="1">
      <c r="A2" s="260" t="s">
        <v>13</v>
      </c>
      <c r="B2" s="261" t="s">
        <v>29</v>
      </c>
      <c r="C2" s="262" t="s">
        <v>155</v>
      </c>
      <c r="D2" s="263" t="s">
        <v>30</v>
      </c>
      <c r="E2" s="329" t="s">
        <v>76</v>
      </c>
      <c r="F2" s="264" t="s">
        <v>148</v>
      </c>
      <c r="G2" s="264" t="s">
        <v>148</v>
      </c>
      <c r="H2" s="264" t="s">
        <v>148</v>
      </c>
      <c r="I2" s="66" t="s">
        <v>148</v>
      </c>
      <c r="J2" s="66" t="s">
        <v>157</v>
      </c>
      <c r="K2" s="264" t="s">
        <v>26</v>
      </c>
      <c r="L2" s="65" t="s">
        <v>10</v>
      </c>
    </row>
    <row r="3" spans="1:12" s="44" customFormat="1" ht="11.25" customHeight="1">
      <c r="A3" s="45"/>
      <c r="B3" s="46"/>
      <c r="C3" s="46"/>
      <c r="D3" s="49"/>
      <c r="E3" s="266"/>
      <c r="F3" s="47"/>
      <c r="G3" s="47"/>
      <c r="H3" s="47"/>
      <c r="I3" s="67"/>
      <c r="J3" s="62"/>
      <c r="K3" s="47"/>
      <c r="L3" s="64"/>
    </row>
    <row r="4" spans="1:12" s="44" customFormat="1" ht="15">
      <c r="A4" s="50"/>
      <c r="B4" s="50"/>
      <c r="C4" s="50"/>
      <c r="D4" s="51"/>
      <c r="E4" s="268"/>
      <c r="F4" s="50"/>
      <c r="G4" s="50"/>
      <c r="H4" s="50"/>
      <c r="I4" s="52"/>
      <c r="J4" s="52"/>
      <c r="K4" s="50"/>
      <c r="L4" s="48"/>
    </row>
    <row r="5" spans="1:12" ht="17.25" customHeight="1">
      <c r="A5" s="336">
        <v>1</v>
      </c>
      <c r="B5" s="337"/>
      <c r="C5" s="338"/>
      <c r="D5" s="343" t="str">
        <f t="shared" ref="D5:D34" si="0">IF(C5&lt;&gt;"",($D$1-C5)/365.25,"")</f>
        <v/>
      </c>
      <c r="E5" s="344" t="str">
        <f>IF(C5&lt;&gt;"",VLOOKUP(D5,BASIS!$B$31:$D$38,3,1),"")</f>
        <v/>
      </c>
      <c r="F5" s="339"/>
      <c r="G5" s="339"/>
      <c r="H5" s="339"/>
      <c r="I5" s="340"/>
      <c r="J5" s="341"/>
      <c r="K5" s="337"/>
      <c r="L5" s="43" t="str">
        <f t="shared" ref="L5:L35" si="1">CONCATENATE(I5,"-",J5)</f>
        <v>-</v>
      </c>
    </row>
    <row r="6" spans="1:12" ht="17.25" customHeight="1">
      <c r="A6" s="336">
        <v>2</v>
      </c>
      <c r="B6" s="337"/>
      <c r="C6" s="338"/>
      <c r="D6" s="343" t="str">
        <f t="shared" si="0"/>
        <v/>
      </c>
      <c r="E6" s="344" t="str">
        <f>IF(C6&lt;&gt;"",VLOOKUP(D6,BASIS!$B$31:$D$38,3,1),"")</f>
        <v/>
      </c>
      <c r="F6" s="339"/>
      <c r="G6" s="337"/>
      <c r="H6" s="337"/>
      <c r="I6" s="340"/>
      <c r="J6" s="341"/>
      <c r="K6" s="337"/>
      <c r="L6" s="43" t="str">
        <f t="shared" si="1"/>
        <v>-</v>
      </c>
    </row>
    <row r="7" spans="1:12" ht="17.25" customHeight="1">
      <c r="A7" s="336">
        <v>3</v>
      </c>
      <c r="B7" s="337"/>
      <c r="C7" s="338"/>
      <c r="D7" s="343" t="str">
        <f t="shared" si="0"/>
        <v/>
      </c>
      <c r="E7" s="344" t="str">
        <f>IF(C7&lt;&gt;"",VLOOKUP(D7,BASIS!$B$31:$D$38,3,1),"")</f>
        <v/>
      </c>
      <c r="F7" s="339"/>
      <c r="G7" s="337"/>
      <c r="H7" s="337"/>
      <c r="I7" s="340"/>
      <c r="J7" s="341"/>
      <c r="K7" s="337"/>
      <c r="L7" s="43" t="str">
        <f t="shared" si="1"/>
        <v>-</v>
      </c>
    </row>
    <row r="8" spans="1:12" ht="17.25" customHeight="1">
      <c r="A8" s="336">
        <v>4</v>
      </c>
      <c r="B8" s="337"/>
      <c r="C8" s="338"/>
      <c r="D8" s="343" t="str">
        <f t="shared" si="0"/>
        <v/>
      </c>
      <c r="E8" s="344" t="str">
        <f>IF(C8&lt;&gt;"",VLOOKUP(D8,BASIS!$B$31:$D$38,3,1),"")</f>
        <v/>
      </c>
      <c r="F8" s="337"/>
      <c r="G8" s="337"/>
      <c r="H8" s="337"/>
      <c r="I8" s="340"/>
      <c r="J8" s="340"/>
      <c r="K8" s="337"/>
      <c r="L8" s="43" t="str">
        <f t="shared" si="1"/>
        <v>-</v>
      </c>
    </row>
    <row r="9" spans="1:12" ht="17.25" customHeight="1">
      <c r="A9" s="336">
        <v>5</v>
      </c>
      <c r="B9" s="337"/>
      <c r="C9" s="338"/>
      <c r="D9" s="343" t="str">
        <f t="shared" si="0"/>
        <v/>
      </c>
      <c r="E9" s="344" t="str">
        <f>IF(C9&lt;&gt;"",VLOOKUP(D9,BASIS!$B$31:$D$38,3,1),"")</f>
        <v/>
      </c>
      <c r="F9" s="337"/>
      <c r="G9" s="337"/>
      <c r="H9" s="337"/>
      <c r="I9" s="340"/>
      <c r="J9" s="340"/>
      <c r="K9" s="337"/>
      <c r="L9" s="43" t="str">
        <f t="shared" si="1"/>
        <v>-</v>
      </c>
    </row>
    <row r="10" spans="1:12" ht="17.25" customHeight="1">
      <c r="A10" s="336">
        <v>6</v>
      </c>
      <c r="B10" s="337"/>
      <c r="C10" s="338"/>
      <c r="D10" s="343" t="str">
        <f t="shared" si="0"/>
        <v/>
      </c>
      <c r="E10" s="344" t="str">
        <f>IF(C10&lt;&gt;"",VLOOKUP(D10,BASIS!$B$31:$D$38,3,1),"")</f>
        <v/>
      </c>
      <c r="F10" s="337"/>
      <c r="G10" s="337"/>
      <c r="H10" s="337"/>
      <c r="I10" s="340"/>
      <c r="J10" s="340"/>
      <c r="K10" s="337"/>
      <c r="L10" s="43" t="str">
        <f t="shared" si="1"/>
        <v>-</v>
      </c>
    </row>
    <row r="11" spans="1:12" ht="17.25" customHeight="1">
      <c r="A11" s="336">
        <v>7</v>
      </c>
      <c r="B11" s="337"/>
      <c r="C11" s="338"/>
      <c r="D11" s="343" t="str">
        <f t="shared" si="0"/>
        <v/>
      </c>
      <c r="E11" s="344" t="str">
        <f>IF(C11&lt;&gt;"",VLOOKUP(D11,BASIS!$B$31:$D$38,3,1),"")</f>
        <v/>
      </c>
      <c r="F11" s="337"/>
      <c r="G11" s="339"/>
      <c r="H11" s="337"/>
      <c r="I11" s="340"/>
      <c r="J11" s="340"/>
      <c r="K11" s="337"/>
      <c r="L11" s="43" t="str">
        <f t="shared" si="1"/>
        <v>-</v>
      </c>
    </row>
    <row r="12" spans="1:12" ht="17.25" customHeight="1">
      <c r="A12" s="336">
        <v>8</v>
      </c>
      <c r="B12" s="337"/>
      <c r="C12" s="338"/>
      <c r="D12" s="343" t="str">
        <f t="shared" si="0"/>
        <v/>
      </c>
      <c r="E12" s="344" t="str">
        <f>IF(C12&lt;&gt;"",VLOOKUP(D12,BASIS!$B$31:$D$38,3,1),"")</f>
        <v/>
      </c>
      <c r="F12" s="337"/>
      <c r="G12" s="337"/>
      <c r="H12" s="337"/>
      <c r="I12" s="340"/>
      <c r="J12" s="341"/>
      <c r="K12" s="337"/>
      <c r="L12" s="43" t="str">
        <f t="shared" si="1"/>
        <v>-</v>
      </c>
    </row>
    <row r="13" spans="1:12" ht="17.25" customHeight="1">
      <c r="A13" s="336">
        <v>9</v>
      </c>
      <c r="B13" s="337"/>
      <c r="C13" s="338"/>
      <c r="D13" s="343" t="str">
        <f t="shared" si="0"/>
        <v/>
      </c>
      <c r="E13" s="344" t="str">
        <f>IF(C13&lt;&gt;"",VLOOKUP(D13,BASIS!$B$31:$D$38,3,1),"")</f>
        <v/>
      </c>
      <c r="F13" s="337"/>
      <c r="G13" s="337"/>
      <c r="H13" s="337"/>
      <c r="I13" s="340"/>
      <c r="J13" s="341"/>
      <c r="K13" s="337"/>
      <c r="L13" s="43" t="str">
        <f t="shared" si="1"/>
        <v>-</v>
      </c>
    </row>
    <row r="14" spans="1:12" ht="17.25" customHeight="1">
      <c r="A14" s="336">
        <v>10</v>
      </c>
      <c r="B14" s="337"/>
      <c r="C14" s="338"/>
      <c r="D14" s="343" t="str">
        <f t="shared" si="0"/>
        <v/>
      </c>
      <c r="E14" s="344" t="str">
        <f>IF(C14&lt;&gt;"",VLOOKUP(D14,BASIS!$B$31:$D$38,3,1),"")</f>
        <v/>
      </c>
      <c r="F14" s="337"/>
      <c r="G14" s="337"/>
      <c r="H14" s="337"/>
      <c r="I14" s="340"/>
      <c r="J14" s="340"/>
      <c r="K14" s="337"/>
      <c r="L14" s="43" t="str">
        <f t="shared" si="1"/>
        <v>-</v>
      </c>
    </row>
    <row r="15" spans="1:12" ht="17.25" customHeight="1">
      <c r="A15" s="336">
        <v>11</v>
      </c>
      <c r="B15" s="337"/>
      <c r="C15" s="338"/>
      <c r="D15" s="343" t="str">
        <f t="shared" si="0"/>
        <v/>
      </c>
      <c r="E15" s="344" t="str">
        <f>IF(C15&lt;&gt;"",VLOOKUP(D15,BASIS!$B$31:$D$38,3,1),"")</f>
        <v/>
      </c>
      <c r="F15" s="337"/>
      <c r="G15" s="337"/>
      <c r="H15" s="337"/>
      <c r="I15" s="340"/>
      <c r="J15" s="340"/>
      <c r="K15" s="337"/>
      <c r="L15" s="43" t="str">
        <f t="shared" si="1"/>
        <v>-</v>
      </c>
    </row>
    <row r="16" spans="1:12" ht="17.25" customHeight="1">
      <c r="A16" s="336">
        <v>12</v>
      </c>
      <c r="B16" s="337"/>
      <c r="C16" s="338"/>
      <c r="D16" s="343" t="str">
        <f t="shared" si="0"/>
        <v/>
      </c>
      <c r="E16" s="344" t="str">
        <f>IF(C16&lt;&gt;"",VLOOKUP(D16,BASIS!$B$31:$D$38,3,1),"")</f>
        <v/>
      </c>
      <c r="F16" s="337"/>
      <c r="G16" s="337"/>
      <c r="H16" s="337"/>
      <c r="I16" s="340"/>
      <c r="J16" s="340"/>
      <c r="K16" s="337"/>
      <c r="L16" s="43" t="str">
        <f t="shared" si="1"/>
        <v>-</v>
      </c>
    </row>
    <row r="17" spans="1:12" ht="17.25" customHeight="1">
      <c r="A17" s="336">
        <v>13</v>
      </c>
      <c r="B17" s="337"/>
      <c r="C17" s="338"/>
      <c r="D17" s="343" t="str">
        <f t="shared" si="0"/>
        <v/>
      </c>
      <c r="E17" s="344" t="str">
        <f>IF(C17&lt;&gt;"",VLOOKUP(D17,BASIS!$B$31:$D$38,3,1),"")</f>
        <v/>
      </c>
      <c r="F17" s="337"/>
      <c r="G17" s="337"/>
      <c r="H17" s="337"/>
      <c r="I17" s="340"/>
      <c r="J17" s="340"/>
      <c r="K17" s="337"/>
      <c r="L17" s="43" t="str">
        <f t="shared" si="1"/>
        <v>-</v>
      </c>
    </row>
    <row r="18" spans="1:12" ht="17.25" customHeight="1">
      <c r="A18" s="336">
        <v>14</v>
      </c>
      <c r="B18" s="337"/>
      <c r="C18" s="338"/>
      <c r="D18" s="343" t="str">
        <f t="shared" si="0"/>
        <v/>
      </c>
      <c r="E18" s="344" t="str">
        <f>IF(C18&lt;&gt;"",VLOOKUP(D18,BASIS!$B$31:$D$38,3,1),"")</f>
        <v/>
      </c>
      <c r="F18" s="337"/>
      <c r="G18" s="337"/>
      <c r="H18" s="337"/>
      <c r="I18" s="340"/>
      <c r="J18" s="341"/>
      <c r="K18" s="337"/>
      <c r="L18" s="43" t="str">
        <f t="shared" si="1"/>
        <v>-</v>
      </c>
    </row>
    <row r="19" spans="1:12" ht="17.25" customHeight="1">
      <c r="A19" s="336">
        <v>15</v>
      </c>
      <c r="B19" s="337"/>
      <c r="C19" s="338"/>
      <c r="D19" s="343" t="str">
        <f t="shared" si="0"/>
        <v/>
      </c>
      <c r="E19" s="344" t="str">
        <f>IF(C19&lt;&gt;"",VLOOKUP(D19,BASIS!$B$31:$D$38,3,1),"")</f>
        <v/>
      </c>
      <c r="F19" s="337"/>
      <c r="G19" s="339"/>
      <c r="H19" s="337"/>
      <c r="I19" s="340"/>
      <c r="J19" s="341"/>
      <c r="K19" s="337"/>
      <c r="L19" s="43" t="str">
        <f t="shared" si="1"/>
        <v>-</v>
      </c>
    </row>
    <row r="20" spans="1:12" ht="17.25" customHeight="1">
      <c r="A20" s="336">
        <v>16</v>
      </c>
      <c r="B20" s="337"/>
      <c r="C20" s="338"/>
      <c r="D20" s="343" t="str">
        <f t="shared" si="0"/>
        <v/>
      </c>
      <c r="E20" s="344" t="str">
        <f>IF(C20&lt;&gt;"",VLOOKUP(D20,BASIS!$B$31:$D$38,3,1),"")</f>
        <v/>
      </c>
      <c r="F20" s="337"/>
      <c r="G20" s="337"/>
      <c r="H20" s="337"/>
      <c r="I20" s="340"/>
      <c r="J20" s="340"/>
      <c r="K20" s="337"/>
      <c r="L20" s="43" t="str">
        <f t="shared" si="1"/>
        <v>-</v>
      </c>
    </row>
    <row r="21" spans="1:12" ht="17.25" customHeight="1">
      <c r="A21" s="336">
        <v>17</v>
      </c>
      <c r="B21" s="337"/>
      <c r="C21" s="338"/>
      <c r="D21" s="343" t="str">
        <f t="shared" si="0"/>
        <v/>
      </c>
      <c r="E21" s="344" t="str">
        <f>IF(C21&lt;&gt;"",VLOOKUP(D21,BASIS!$B$31:$D$38,3,1),"")</f>
        <v/>
      </c>
      <c r="F21" s="337"/>
      <c r="G21" s="337"/>
      <c r="H21" s="337"/>
      <c r="I21" s="340"/>
      <c r="J21" s="340"/>
      <c r="K21" s="337"/>
      <c r="L21" s="43" t="str">
        <f t="shared" si="1"/>
        <v>-</v>
      </c>
    </row>
    <row r="22" spans="1:12" ht="17.25" customHeight="1">
      <c r="A22" s="336">
        <v>18</v>
      </c>
      <c r="B22" s="337"/>
      <c r="C22" s="338"/>
      <c r="D22" s="343" t="str">
        <f t="shared" si="0"/>
        <v/>
      </c>
      <c r="E22" s="344" t="str">
        <f>IF(C22&lt;&gt;"",VLOOKUP(D22,BASIS!$B$31:$D$38,3,1),"")</f>
        <v/>
      </c>
      <c r="F22" s="337"/>
      <c r="G22" s="337"/>
      <c r="H22" s="337"/>
      <c r="I22" s="340"/>
      <c r="J22" s="340"/>
      <c r="K22" s="337"/>
      <c r="L22" s="43" t="str">
        <f t="shared" si="1"/>
        <v>-</v>
      </c>
    </row>
    <row r="23" spans="1:12" ht="17.25" customHeight="1">
      <c r="A23" s="336">
        <v>19</v>
      </c>
      <c r="B23" s="337"/>
      <c r="C23" s="338"/>
      <c r="D23" s="343" t="str">
        <f t="shared" si="0"/>
        <v/>
      </c>
      <c r="E23" s="344" t="str">
        <f>IF(C23&lt;&gt;"",VLOOKUP(D23,BASIS!$B$31:$D$38,3,1),"")</f>
        <v/>
      </c>
      <c r="F23" s="337"/>
      <c r="G23" s="337"/>
      <c r="H23" s="337"/>
      <c r="I23" s="340"/>
      <c r="J23" s="340"/>
      <c r="K23" s="337"/>
      <c r="L23" s="43" t="str">
        <f t="shared" si="1"/>
        <v>-</v>
      </c>
    </row>
    <row r="24" spans="1:12" ht="17.25" customHeight="1">
      <c r="A24" s="336">
        <v>20</v>
      </c>
      <c r="B24" s="337"/>
      <c r="C24" s="338"/>
      <c r="D24" s="343" t="str">
        <f t="shared" si="0"/>
        <v/>
      </c>
      <c r="E24" s="344" t="str">
        <f>IF(C24&lt;&gt;"",VLOOKUP(D24,BASIS!$B$31:$D$38,3,1),"")</f>
        <v/>
      </c>
      <c r="F24" s="337"/>
      <c r="G24" s="337"/>
      <c r="H24" s="337"/>
      <c r="I24" s="340"/>
      <c r="J24" s="341"/>
      <c r="K24" s="337"/>
      <c r="L24" s="43" t="str">
        <f t="shared" si="1"/>
        <v>-</v>
      </c>
    </row>
    <row r="25" spans="1:12" ht="17.25" customHeight="1">
      <c r="A25" s="336">
        <v>21</v>
      </c>
      <c r="B25" s="337"/>
      <c r="C25" s="338"/>
      <c r="D25" s="343" t="str">
        <f t="shared" si="0"/>
        <v/>
      </c>
      <c r="E25" s="344" t="str">
        <f>IF(C25&lt;&gt;"",VLOOKUP(D25,BASIS!$B$31:$D$38,3,1),"")</f>
        <v/>
      </c>
      <c r="F25" s="337"/>
      <c r="G25" s="337"/>
      <c r="H25" s="337"/>
      <c r="I25" s="340"/>
      <c r="J25" s="340"/>
      <c r="K25" s="337"/>
      <c r="L25" s="43" t="str">
        <f t="shared" si="1"/>
        <v>-</v>
      </c>
    </row>
    <row r="26" spans="1:12" ht="17.25" customHeight="1">
      <c r="A26" s="336">
        <v>22</v>
      </c>
      <c r="B26" s="337"/>
      <c r="C26" s="338"/>
      <c r="D26" s="343" t="str">
        <f t="shared" si="0"/>
        <v/>
      </c>
      <c r="E26" s="344" t="str">
        <f>IF(C26&lt;&gt;"",VLOOKUP(D26,BASIS!$B$31:$D$38,3,1),"")</f>
        <v/>
      </c>
      <c r="F26" s="337"/>
      <c r="G26" s="337"/>
      <c r="H26" s="337"/>
      <c r="I26" s="340"/>
      <c r="J26" s="340"/>
      <c r="K26" s="337"/>
      <c r="L26" s="43" t="str">
        <f t="shared" si="1"/>
        <v>-</v>
      </c>
    </row>
    <row r="27" spans="1:12" ht="17.25" customHeight="1">
      <c r="A27" s="336">
        <v>23</v>
      </c>
      <c r="B27" s="337"/>
      <c r="C27" s="338"/>
      <c r="D27" s="343" t="str">
        <f t="shared" si="0"/>
        <v/>
      </c>
      <c r="E27" s="344" t="str">
        <f>IF(C27&lt;&gt;"",VLOOKUP(D27,BASIS!$B$31:$D$38,3,1),"")</f>
        <v/>
      </c>
      <c r="F27" s="337"/>
      <c r="G27" s="337"/>
      <c r="H27" s="337"/>
      <c r="I27" s="340"/>
      <c r="J27" s="340"/>
      <c r="K27" s="337"/>
      <c r="L27" s="43" t="str">
        <f t="shared" si="1"/>
        <v>-</v>
      </c>
    </row>
    <row r="28" spans="1:12" ht="17.25" customHeight="1">
      <c r="A28" s="336">
        <v>24</v>
      </c>
      <c r="B28" s="337"/>
      <c r="C28" s="338"/>
      <c r="D28" s="343" t="str">
        <f t="shared" si="0"/>
        <v/>
      </c>
      <c r="E28" s="344" t="str">
        <f>IF(C28&lt;&gt;"",VLOOKUP(D28,BASIS!$B$31:$D$38,3,1),"")</f>
        <v/>
      </c>
      <c r="F28" s="337"/>
      <c r="G28" s="337"/>
      <c r="H28" s="337"/>
      <c r="I28" s="340"/>
      <c r="J28" s="341"/>
      <c r="K28" s="337"/>
      <c r="L28" s="43" t="str">
        <f t="shared" si="1"/>
        <v>-</v>
      </c>
    </row>
    <row r="29" spans="1:12" ht="17.25" customHeight="1">
      <c r="A29" s="336">
        <v>25</v>
      </c>
      <c r="B29" s="337"/>
      <c r="C29" s="338"/>
      <c r="D29" s="343" t="str">
        <f t="shared" si="0"/>
        <v/>
      </c>
      <c r="E29" s="344" t="str">
        <f>IF(C29&lt;&gt;"",VLOOKUP(D29,BASIS!$B$31:$D$38,3,1),"")</f>
        <v/>
      </c>
      <c r="F29" s="337"/>
      <c r="G29" s="337"/>
      <c r="H29" s="337"/>
      <c r="I29" s="340"/>
      <c r="J29" s="341"/>
      <c r="K29" s="337"/>
      <c r="L29" s="43" t="str">
        <f t="shared" si="1"/>
        <v>-</v>
      </c>
    </row>
    <row r="30" spans="1:12" ht="17.25" customHeight="1">
      <c r="A30" s="336">
        <v>26</v>
      </c>
      <c r="B30" s="337"/>
      <c r="C30" s="338"/>
      <c r="D30" s="343" t="str">
        <f t="shared" si="0"/>
        <v/>
      </c>
      <c r="E30" s="344" t="str">
        <f>IF(C30&lt;&gt;"",VLOOKUP(D30,BASIS!$B$31:$D$38,3,1),"")</f>
        <v/>
      </c>
      <c r="F30" s="337"/>
      <c r="G30" s="337"/>
      <c r="H30" s="337"/>
      <c r="I30" s="340"/>
      <c r="J30" s="340"/>
      <c r="K30" s="337"/>
      <c r="L30" s="43" t="str">
        <f t="shared" si="1"/>
        <v>-</v>
      </c>
    </row>
    <row r="31" spans="1:12" ht="17.25" customHeight="1">
      <c r="A31" s="336">
        <v>27</v>
      </c>
      <c r="B31" s="337"/>
      <c r="C31" s="338"/>
      <c r="D31" s="343" t="str">
        <f t="shared" si="0"/>
        <v/>
      </c>
      <c r="E31" s="344" t="str">
        <f>IF(C31&lt;&gt;"",VLOOKUP(D31,BASIS!$B$31:$D$38,3,1),"")</f>
        <v/>
      </c>
      <c r="F31" s="337"/>
      <c r="G31" s="337"/>
      <c r="H31" s="337"/>
      <c r="I31" s="340"/>
      <c r="J31" s="340"/>
      <c r="K31" s="337"/>
      <c r="L31" s="43" t="str">
        <f t="shared" si="1"/>
        <v>-</v>
      </c>
    </row>
    <row r="32" spans="1:12" ht="17.25" customHeight="1">
      <c r="A32" s="336">
        <v>28</v>
      </c>
      <c r="B32" s="337"/>
      <c r="C32" s="338"/>
      <c r="D32" s="343" t="str">
        <f t="shared" si="0"/>
        <v/>
      </c>
      <c r="E32" s="344" t="str">
        <f>IF(C32&lt;&gt;"",VLOOKUP(D32,BASIS!$B$31:$D$38,3,1),"")</f>
        <v/>
      </c>
      <c r="F32" s="337"/>
      <c r="G32" s="337"/>
      <c r="H32" s="337"/>
      <c r="I32" s="340"/>
      <c r="J32" s="340"/>
      <c r="K32" s="337"/>
      <c r="L32" s="43" t="str">
        <f t="shared" si="1"/>
        <v>-</v>
      </c>
    </row>
    <row r="33" spans="1:12" ht="17.25" customHeight="1">
      <c r="A33" s="336">
        <v>29</v>
      </c>
      <c r="B33" s="337"/>
      <c r="C33" s="338"/>
      <c r="D33" s="343" t="str">
        <f t="shared" si="0"/>
        <v/>
      </c>
      <c r="E33" s="344" t="str">
        <f>IF(C33&lt;&gt;"",VLOOKUP(D33,BASIS!$B$31:$D$38,3,1),"")</f>
        <v/>
      </c>
      <c r="F33" s="337"/>
      <c r="G33" s="337"/>
      <c r="H33" s="337"/>
      <c r="I33" s="340"/>
      <c r="J33" s="340"/>
      <c r="K33" s="337"/>
      <c r="L33" s="43" t="str">
        <f t="shared" si="1"/>
        <v>-</v>
      </c>
    </row>
    <row r="34" spans="1:12" ht="17.25" customHeight="1">
      <c r="A34" s="336">
        <v>30</v>
      </c>
      <c r="B34" s="337"/>
      <c r="C34" s="338"/>
      <c r="D34" s="343" t="str">
        <f t="shared" si="0"/>
        <v/>
      </c>
      <c r="E34" s="344" t="str">
        <f>IF(C34&lt;&gt;"",VLOOKUP(D34,BASIS!$B$31:$D$38,3,1),"")</f>
        <v/>
      </c>
      <c r="F34" s="337"/>
      <c r="G34" s="337"/>
      <c r="H34" s="337"/>
      <c r="I34" s="340"/>
      <c r="J34" s="341"/>
      <c r="K34" s="337"/>
      <c r="L34" s="43" t="str">
        <f t="shared" si="1"/>
        <v>-</v>
      </c>
    </row>
    <row r="35" spans="1:12" ht="17.25" customHeight="1">
      <c r="A35" s="336">
        <v>31</v>
      </c>
      <c r="B35" s="337"/>
      <c r="C35" s="54"/>
      <c r="D35" s="343" t="str">
        <f t="shared" ref="D35:D98" si="2">IF(C35&lt;&gt;"",($D$1-C35)/365.25,"")</f>
        <v/>
      </c>
      <c r="E35" s="344" t="str">
        <f>IF(C35&lt;&gt;"",VLOOKUP(D35,BASIS!$B$31:$D$38,3,1),"")</f>
        <v/>
      </c>
      <c r="F35" s="337"/>
      <c r="G35" s="337"/>
      <c r="H35" s="337"/>
      <c r="I35" s="342"/>
      <c r="J35" s="342"/>
      <c r="K35" s="337"/>
      <c r="L35" s="43" t="str">
        <f t="shared" si="1"/>
        <v>-</v>
      </c>
    </row>
    <row r="36" spans="1:12" ht="17.25" customHeight="1">
      <c r="A36" s="336">
        <v>32</v>
      </c>
      <c r="B36" s="337"/>
      <c r="C36" s="54"/>
      <c r="D36" s="343" t="str">
        <f t="shared" si="2"/>
        <v/>
      </c>
      <c r="E36" s="344" t="str">
        <f>IF(C36&lt;&gt;"",VLOOKUP(D36,BASIS!$B$31:$D$38,3,1),"")</f>
        <v/>
      </c>
      <c r="F36" s="337"/>
      <c r="G36" s="337"/>
      <c r="H36" s="337"/>
      <c r="I36" s="342"/>
      <c r="J36" s="342"/>
      <c r="K36" s="337"/>
      <c r="L36" s="43" t="str">
        <f t="shared" ref="L36:L99" si="3">CONCATENATE(I36,"-",J36)</f>
        <v>-</v>
      </c>
    </row>
    <row r="37" spans="1:12" ht="17.25" customHeight="1">
      <c r="A37" s="336">
        <v>33</v>
      </c>
      <c r="B37" s="337"/>
      <c r="C37" s="54"/>
      <c r="D37" s="343" t="str">
        <f t="shared" si="2"/>
        <v/>
      </c>
      <c r="E37" s="344" t="str">
        <f>IF(C37&lt;&gt;"",VLOOKUP(D37,BASIS!$B$31:$D$38,3,1),"")</f>
        <v/>
      </c>
      <c r="F37" s="337"/>
      <c r="G37" s="337"/>
      <c r="H37" s="337"/>
      <c r="I37" s="342"/>
      <c r="J37" s="342"/>
      <c r="K37" s="337"/>
      <c r="L37" s="43" t="str">
        <f t="shared" si="3"/>
        <v>-</v>
      </c>
    </row>
    <row r="38" spans="1:12" ht="17.25" customHeight="1">
      <c r="A38" s="336">
        <v>34</v>
      </c>
      <c r="B38" s="337"/>
      <c r="C38" s="54"/>
      <c r="D38" s="343" t="str">
        <f t="shared" si="2"/>
        <v/>
      </c>
      <c r="E38" s="344" t="str">
        <f>IF(C38&lt;&gt;"",VLOOKUP(D38,BASIS!$B$31:$D$38,3,1),"")</f>
        <v/>
      </c>
      <c r="F38" s="337"/>
      <c r="G38" s="337"/>
      <c r="H38" s="337"/>
      <c r="I38" s="342"/>
      <c r="J38" s="342"/>
      <c r="K38" s="337"/>
      <c r="L38" s="43" t="str">
        <f t="shared" si="3"/>
        <v>-</v>
      </c>
    </row>
    <row r="39" spans="1:12" ht="17.25" customHeight="1">
      <c r="A39" s="336">
        <v>35</v>
      </c>
      <c r="B39" s="337"/>
      <c r="C39" s="54"/>
      <c r="D39" s="343" t="str">
        <f t="shared" si="2"/>
        <v/>
      </c>
      <c r="E39" s="344" t="str">
        <f>IF(C39&lt;&gt;"",VLOOKUP(D39,BASIS!$B$31:$D$38,3,1),"")</f>
        <v/>
      </c>
      <c r="F39" s="337"/>
      <c r="G39" s="337"/>
      <c r="H39" s="337"/>
      <c r="I39" s="342"/>
      <c r="J39" s="342"/>
      <c r="K39" s="337"/>
      <c r="L39" s="43" t="str">
        <f t="shared" si="3"/>
        <v>-</v>
      </c>
    </row>
    <row r="40" spans="1:12" ht="17.25" customHeight="1">
      <c r="A40" s="336">
        <v>36</v>
      </c>
      <c r="B40" s="337"/>
      <c r="C40" s="54"/>
      <c r="D40" s="343" t="str">
        <f t="shared" si="2"/>
        <v/>
      </c>
      <c r="E40" s="344" t="str">
        <f>IF(C40&lt;&gt;"",VLOOKUP(D40,BASIS!$B$31:$D$38,3,1),"")</f>
        <v/>
      </c>
      <c r="F40" s="337"/>
      <c r="G40" s="337"/>
      <c r="H40" s="337"/>
      <c r="I40" s="342"/>
      <c r="J40" s="342"/>
      <c r="K40" s="337"/>
      <c r="L40" s="43" t="str">
        <f t="shared" si="3"/>
        <v>-</v>
      </c>
    </row>
    <row r="41" spans="1:12" ht="17.25" customHeight="1">
      <c r="A41" s="336">
        <v>37</v>
      </c>
      <c r="B41" s="337"/>
      <c r="C41" s="54"/>
      <c r="D41" s="343" t="str">
        <f t="shared" si="2"/>
        <v/>
      </c>
      <c r="E41" s="344" t="str">
        <f>IF(C41&lt;&gt;"",VLOOKUP(D41,BASIS!$B$31:$D$38,3,1),"")</f>
        <v/>
      </c>
      <c r="F41" s="337"/>
      <c r="G41" s="337"/>
      <c r="H41" s="337"/>
      <c r="I41" s="342"/>
      <c r="J41" s="342"/>
      <c r="K41" s="337"/>
      <c r="L41" s="43" t="str">
        <f t="shared" si="3"/>
        <v>-</v>
      </c>
    </row>
    <row r="42" spans="1:12" ht="17.25" customHeight="1">
      <c r="A42" s="336">
        <v>38</v>
      </c>
      <c r="B42" s="337"/>
      <c r="C42" s="54"/>
      <c r="D42" s="343" t="str">
        <f t="shared" si="2"/>
        <v/>
      </c>
      <c r="E42" s="344" t="str">
        <f>IF(C42&lt;&gt;"",VLOOKUP(D42,BASIS!$B$31:$D$38,3,1),"")</f>
        <v/>
      </c>
      <c r="F42" s="337"/>
      <c r="G42" s="337"/>
      <c r="H42" s="337"/>
      <c r="I42" s="342"/>
      <c r="J42" s="342"/>
      <c r="K42" s="337"/>
      <c r="L42" s="43" t="str">
        <f t="shared" si="3"/>
        <v>-</v>
      </c>
    </row>
    <row r="43" spans="1:12" ht="17.25" customHeight="1">
      <c r="A43" s="336">
        <v>39</v>
      </c>
      <c r="B43" s="337"/>
      <c r="C43" s="54"/>
      <c r="D43" s="343" t="str">
        <f t="shared" si="2"/>
        <v/>
      </c>
      <c r="E43" s="344" t="str">
        <f>IF(C43&lt;&gt;"",VLOOKUP(D43,BASIS!$B$31:$D$38,3,1),"")</f>
        <v/>
      </c>
      <c r="F43" s="337"/>
      <c r="G43" s="337"/>
      <c r="H43" s="337"/>
      <c r="I43" s="342"/>
      <c r="J43" s="342"/>
      <c r="K43" s="337"/>
      <c r="L43" s="43" t="str">
        <f t="shared" si="3"/>
        <v>-</v>
      </c>
    </row>
    <row r="44" spans="1:12" ht="17.25" customHeight="1">
      <c r="A44" s="336">
        <v>40</v>
      </c>
      <c r="B44" s="337"/>
      <c r="C44" s="54"/>
      <c r="D44" s="343" t="str">
        <f t="shared" si="2"/>
        <v/>
      </c>
      <c r="E44" s="344" t="str">
        <f>IF(C44&lt;&gt;"",VLOOKUP(D44,BASIS!$B$31:$D$38,3,1),"")</f>
        <v/>
      </c>
      <c r="F44" s="337"/>
      <c r="G44" s="337"/>
      <c r="H44" s="337"/>
      <c r="I44" s="342"/>
      <c r="J44" s="342"/>
      <c r="K44" s="337"/>
      <c r="L44" s="43" t="str">
        <f t="shared" si="3"/>
        <v>-</v>
      </c>
    </row>
    <row r="45" spans="1:12" ht="17.25" customHeight="1">
      <c r="A45" s="336">
        <v>41</v>
      </c>
      <c r="B45" s="337"/>
      <c r="C45" s="54"/>
      <c r="D45" s="343" t="str">
        <f t="shared" si="2"/>
        <v/>
      </c>
      <c r="E45" s="344" t="str">
        <f>IF(C45&lt;&gt;"",VLOOKUP(D45,BASIS!$B$31:$D$38,3,1),"")</f>
        <v/>
      </c>
      <c r="F45" s="337"/>
      <c r="G45" s="337"/>
      <c r="H45" s="337"/>
      <c r="I45" s="342"/>
      <c r="J45" s="342"/>
      <c r="K45" s="337"/>
      <c r="L45" s="43" t="str">
        <f t="shared" si="3"/>
        <v>-</v>
      </c>
    </row>
    <row r="46" spans="1:12" ht="17.25" customHeight="1">
      <c r="A46" s="336">
        <v>42</v>
      </c>
      <c r="B46" s="337"/>
      <c r="C46" s="54"/>
      <c r="D46" s="343" t="str">
        <f t="shared" si="2"/>
        <v/>
      </c>
      <c r="E46" s="344" t="str">
        <f>IF(C46&lt;&gt;"",VLOOKUP(D46,BASIS!$B$31:$D$38,3,1),"")</f>
        <v/>
      </c>
      <c r="F46" s="337"/>
      <c r="G46" s="337"/>
      <c r="H46" s="337"/>
      <c r="I46" s="342"/>
      <c r="J46" s="342"/>
      <c r="K46" s="337"/>
      <c r="L46" s="43" t="str">
        <f t="shared" si="3"/>
        <v>-</v>
      </c>
    </row>
    <row r="47" spans="1:12" ht="17.25" customHeight="1">
      <c r="A47" s="336">
        <v>43</v>
      </c>
      <c r="B47" s="337"/>
      <c r="C47" s="54"/>
      <c r="D47" s="343" t="str">
        <f t="shared" si="2"/>
        <v/>
      </c>
      <c r="E47" s="344" t="str">
        <f>IF(C47&lt;&gt;"",VLOOKUP(D47,BASIS!$B$31:$D$38,3,1),"")</f>
        <v/>
      </c>
      <c r="F47" s="337"/>
      <c r="G47" s="337"/>
      <c r="H47" s="337"/>
      <c r="I47" s="342"/>
      <c r="J47" s="342"/>
      <c r="K47" s="337"/>
      <c r="L47" s="43" t="str">
        <f t="shared" si="3"/>
        <v>-</v>
      </c>
    </row>
    <row r="48" spans="1:12" ht="17.25" customHeight="1">
      <c r="A48" s="336">
        <v>44</v>
      </c>
      <c r="B48" s="337"/>
      <c r="C48" s="54"/>
      <c r="D48" s="343" t="str">
        <f t="shared" si="2"/>
        <v/>
      </c>
      <c r="E48" s="344" t="str">
        <f>IF(C48&lt;&gt;"",VLOOKUP(D48,BASIS!$B$31:$D$38,3,1),"")</f>
        <v/>
      </c>
      <c r="F48" s="337"/>
      <c r="G48" s="337"/>
      <c r="H48" s="337"/>
      <c r="I48" s="342"/>
      <c r="J48" s="342"/>
      <c r="K48" s="337"/>
      <c r="L48" s="43" t="str">
        <f t="shared" si="3"/>
        <v>-</v>
      </c>
    </row>
    <row r="49" spans="1:12" ht="17.25" customHeight="1">
      <c r="A49" s="336">
        <v>45</v>
      </c>
      <c r="B49" s="337"/>
      <c r="C49" s="54"/>
      <c r="D49" s="343" t="str">
        <f t="shared" si="2"/>
        <v/>
      </c>
      <c r="E49" s="344" t="str">
        <f>IF(C49&lt;&gt;"",VLOOKUP(D49,BASIS!$B$31:$D$38,3,1),"")</f>
        <v/>
      </c>
      <c r="F49" s="337"/>
      <c r="G49" s="337"/>
      <c r="H49" s="337"/>
      <c r="I49" s="342"/>
      <c r="J49" s="342"/>
      <c r="K49" s="337"/>
      <c r="L49" s="43" t="str">
        <f t="shared" si="3"/>
        <v>-</v>
      </c>
    </row>
    <row r="50" spans="1:12" ht="17.25" customHeight="1">
      <c r="A50" s="336">
        <v>46</v>
      </c>
      <c r="B50" s="337"/>
      <c r="C50" s="54"/>
      <c r="D50" s="343" t="str">
        <f t="shared" si="2"/>
        <v/>
      </c>
      <c r="E50" s="344" t="str">
        <f>IF(C50&lt;&gt;"",VLOOKUP(D50,BASIS!$B$31:$D$38,3,1),"")</f>
        <v/>
      </c>
      <c r="F50" s="337"/>
      <c r="G50" s="337"/>
      <c r="H50" s="337"/>
      <c r="I50" s="342"/>
      <c r="J50" s="342"/>
      <c r="K50" s="337"/>
      <c r="L50" s="43" t="str">
        <f t="shared" si="3"/>
        <v>-</v>
      </c>
    </row>
    <row r="51" spans="1:12" ht="17.25" customHeight="1">
      <c r="A51" s="336">
        <v>47</v>
      </c>
      <c r="B51" s="337"/>
      <c r="C51" s="54"/>
      <c r="D51" s="343" t="str">
        <f t="shared" si="2"/>
        <v/>
      </c>
      <c r="E51" s="344" t="str">
        <f>IF(C51&lt;&gt;"",VLOOKUP(D51,BASIS!$B$31:$D$38,3,1),"")</f>
        <v/>
      </c>
      <c r="F51" s="337"/>
      <c r="G51" s="337"/>
      <c r="H51" s="337"/>
      <c r="I51" s="342"/>
      <c r="J51" s="342"/>
      <c r="K51" s="337"/>
      <c r="L51" s="43" t="str">
        <f t="shared" si="3"/>
        <v>-</v>
      </c>
    </row>
    <row r="52" spans="1:12" ht="17.25" customHeight="1">
      <c r="A52" s="336">
        <v>48</v>
      </c>
      <c r="B52" s="337"/>
      <c r="C52" s="54"/>
      <c r="D52" s="343" t="str">
        <f t="shared" si="2"/>
        <v/>
      </c>
      <c r="E52" s="344" t="str">
        <f>IF(C52&lt;&gt;"",VLOOKUP(D52,BASIS!$B$31:$D$38,3,1),"")</f>
        <v/>
      </c>
      <c r="F52" s="337"/>
      <c r="G52" s="337"/>
      <c r="H52" s="337"/>
      <c r="I52" s="342"/>
      <c r="J52" s="342"/>
      <c r="K52" s="337"/>
      <c r="L52" s="43" t="str">
        <f t="shared" si="3"/>
        <v>-</v>
      </c>
    </row>
    <row r="53" spans="1:12" ht="17.25" customHeight="1">
      <c r="A53" s="336">
        <v>49</v>
      </c>
      <c r="B53" s="337"/>
      <c r="C53" s="54"/>
      <c r="D53" s="343" t="str">
        <f t="shared" si="2"/>
        <v/>
      </c>
      <c r="E53" s="344" t="str">
        <f>IF(C53&lt;&gt;"",VLOOKUP(D53,BASIS!$B$31:$D$38,3,1),"")</f>
        <v/>
      </c>
      <c r="F53" s="337"/>
      <c r="G53" s="337"/>
      <c r="H53" s="337"/>
      <c r="I53" s="342"/>
      <c r="J53" s="342"/>
      <c r="K53" s="337"/>
      <c r="L53" s="43" t="str">
        <f t="shared" si="3"/>
        <v>-</v>
      </c>
    </row>
    <row r="54" spans="1:12" ht="17.25" customHeight="1">
      <c r="A54" s="336">
        <v>50</v>
      </c>
      <c r="B54" s="337"/>
      <c r="C54" s="54"/>
      <c r="D54" s="343" t="str">
        <f t="shared" si="2"/>
        <v/>
      </c>
      <c r="E54" s="344" t="str">
        <f>IF(C54&lt;&gt;"",VLOOKUP(D54,BASIS!$B$31:$D$38,3,1),"")</f>
        <v/>
      </c>
      <c r="F54" s="337"/>
      <c r="G54" s="337"/>
      <c r="H54" s="337"/>
      <c r="I54" s="342"/>
      <c r="J54" s="342"/>
      <c r="K54" s="337"/>
      <c r="L54" s="43" t="str">
        <f t="shared" si="3"/>
        <v>-</v>
      </c>
    </row>
    <row r="55" spans="1:12" ht="17.25" customHeight="1">
      <c r="A55" s="336">
        <v>51</v>
      </c>
      <c r="B55" s="337"/>
      <c r="C55" s="54"/>
      <c r="D55" s="343" t="str">
        <f t="shared" si="2"/>
        <v/>
      </c>
      <c r="E55" s="344" t="str">
        <f>IF(C55&lt;&gt;"",VLOOKUP(D55,BASIS!$B$31:$D$38,3,1),"")</f>
        <v/>
      </c>
      <c r="F55" s="337"/>
      <c r="G55" s="337"/>
      <c r="H55" s="337"/>
      <c r="I55" s="342"/>
      <c r="J55" s="342"/>
      <c r="K55" s="337"/>
      <c r="L55" s="43" t="str">
        <f t="shared" si="3"/>
        <v>-</v>
      </c>
    </row>
    <row r="56" spans="1:12" ht="17.25" customHeight="1">
      <c r="A56" s="336">
        <v>52</v>
      </c>
      <c r="B56" s="337"/>
      <c r="C56" s="54"/>
      <c r="D56" s="343" t="str">
        <f t="shared" si="2"/>
        <v/>
      </c>
      <c r="E56" s="344" t="str">
        <f>IF(C56&lt;&gt;"",VLOOKUP(D56,BASIS!$B$31:$D$38,3,1),"")</f>
        <v/>
      </c>
      <c r="F56" s="337"/>
      <c r="G56" s="337"/>
      <c r="H56" s="337"/>
      <c r="I56" s="342"/>
      <c r="J56" s="342"/>
      <c r="K56" s="337"/>
      <c r="L56" s="43" t="str">
        <f t="shared" si="3"/>
        <v>-</v>
      </c>
    </row>
    <row r="57" spans="1:12" ht="17.25" customHeight="1">
      <c r="A57" s="336">
        <v>53</v>
      </c>
      <c r="B57" s="337"/>
      <c r="C57" s="54"/>
      <c r="D57" s="343" t="str">
        <f t="shared" si="2"/>
        <v/>
      </c>
      <c r="E57" s="344" t="str">
        <f>IF(C57&lt;&gt;"",VLOOKUP(D57,BASIS!$B$31:$D$38,3,1),"")</f>
        <v/>
      </c>
      <c r="F57" s="337"/>
      <c r="G57" s="337"/>
      <c r="H57" s="337"/>
      <c r="I57" s="342"/>
      <c r="J57" s="342"/>
      <c r="K57" s="337"/>
      <c r="L57" s="43" t="str">
        <f t="shared" si="3"/>
        <v>-</v>
      </c>
    </row>
    <row r="58" spans="1:12" ht="17.25" customHeight="1">
      <c r="A58" s="336">
        <v>54</v>
      </c>
      <c r="B58" s="337"/>
      <c r="C58" s="54"/>
      <c r="D58" s="343" t="str">
        <f t="shared" si="2"/>
        <v/>
      </c>
      <c r="E58" s="344" t="str">
        <f>IF(C58&lt;&gt;"",VLOOKUP(D58,BASIS!$B$31:$D$38,3,1),"")</f>
        <v/>
      </c>
      <c r="F58" s="337"/>
      <c r="G58" s="337"/>
      <c r="H58" s="337"/>
      <c r="I58" s="342"/>
      <c r="J58" s="342"/>
      <c r="K58" s="337"/>
      <c r="L58" s="43" t="str">
        <f t="shared" si="3"/>
        <v>-</v>
      </c>
    </row>
    <row r="59" spans="1:12" ht="17.25" customHeight="1">
      <c r="A59" s="336">
        <v>55</v>
      </c>
      <c r="B59" s="337"/>
      <c r="C59" s="54"/>
      <c r="D59" s="343" t="str">
        <f t="shared" si="2"/>
        <v/>
      </c>
      <c r="E59" s="344" t="str">
        <f>IF(C59&lt;&gt;"",VLOOKUP(D59,BASIS!$B$31:$D$38,3,1),"")</f>
        <v/>
      </c>
      <c r="F59" s="337"/>
      <c r="G59" s="337"/>
      <c r="H59" s="337"/>
      <c r="I59" s="342"/>
      <c r="J59" s="342"/>
      <c r="K59" s="337"/>
      <c r="L59" s="43" t="str">
        <f t="shared" si="3"/>
        <v>-</v>
      </c>
    </row>
    <row r="60" spans="1:12" ht="17.25" customHeight="1">
      <c r="A60" s="336">
        <v>56</v>
      </c>
      <c r="B60" s="337"/>
      <c r="C60" s="54"/>
      <c r="D60" s="343" t="str">
        <f t="shared" si="2"/>
        <v/>
      </c>
      <c r="E60" s="344" t="str">
        <f>IF(C60&lt;&gt;"",VLOOKUP(D60,BASIS!$B$31:$D$38,3,1),"")</f>
        <v/>
      </c>
      <c r="F60" s="337"/>
      <c r="G60" s="337"/>
      <c r="H60" s="337"/>
      <c r="I60" s="342"/>
      <c r="J60" s="342"/>
      <c r="K60" s="337"/>
      <c r="L60" s="43" t="str">
        <f t="shared" si="3"/>
        <v>-</v>
      </c>
    </row>
    <row r="61" spans="1:12" ht="17.25" customHeight="1">
      <c r="A61" s="336">
        <v>57</v>
      </c>
      <c r="B61" s="337"/>
      <c r="C61" s="54"/>
      <c r="D61" s="343" t="str">
        <f t="shared" si="2"/>
        <v/>
      </c>
      <c r="E61" s="344" t="str">
        <f>IF(C61&lt;&gt;"",VLOOKUP(D61,BASIS!$B$31:$D$38,3,1),"")</f>
        <v/>
      </c>
      <c r="F61" s="337"/>
      <c r="G61" s="337"/>
      <c r="H61" s="337"/>
      <c r="I61" s="342"/>
      <c r="J61" s="342"/>
      <c r="K61" s="337"/>
      <c r="L61" s="43" t="str">
        <f t="shared" si="3"/>
        <v>-</v>
      </c>
    </row>
    <row r="62" spans="1:12" ht="17.25" customHeight="1">
      <c r="A62" s="336">
        <v>58</v>
      </c>
      <c r="B62" s="337"/>
      <c r="C62" s="54"/>
      <c r="D62" s="343" t="str">
        <f t="shared" si="2"/>
        <v/>
      </c>
      <c r="E62" s="344" t="str">
        <f>IF(C62&lt;&gt;"",VLOOKUP(D62,BASIS!$B$31:$D$38,3,1),"")</f>
        <v/>
      </c>
      <c r="F62" s="337"/>
      <c r="G62" s="337"/>
      <c r="H62" s="337"/>
      <c r="I62" s="342"/>
      <c r="J62" s="342"/>
      <c r="K62" s="337"/>
      <c r="L62" s="43" t="str">
        <f t="shared" si="3"/>
        <v>-</v>
      </c>
    </row>
    <row r="63" spans="1:12" ht="17.25" customHeight="1">
      <c r="A63" s="336">
        <v>59</v>
      </c>
      <c r="B63" s="337"/>
      <c r="C63" s="54"/>
      <c r="D63" s="343" t="str">
        <f t="shared" si="2"/>
        <v/>
      </c>
      <c r="E63" s="344" t="str">
        <f>IF(C63&lt;&gt;"",VLOOKUP(D63,BASIS!$B$31:$D$38,3,1),"")</f>
        <v/>
      </c>
      <c r="F63" s="337"/>
      <c r="G63" s="337"/>
      <c r="H63" s="337"/>
      <c r="I63" s="342"/>
      <c r="J63" s="342"/>
      <c r="K63" s="337"/>
      <c r="L63" s="43" t="str">
        <f t="shared" si="3"/>
        <v>-</v>
      </c>
    </row>
    <row r="64" spans="1:12" ht="17.25" customHeight="1">
      <c r="A64" s="336">
        <v>60</v>
      </c>
      <c r="B64" s="337"/>
      <c r="C64" s="54"/>
      <c r="D64" s="343" t="str">
        <f t="shared" si="2"/>
        <v/>
      </c>
      <c r="E64" s="344" t="str">
        <f>IF(C64&lt;&gt;"",VLOOKUP(D64,BASIS!$B$31:$D$38,3,1),"")</f>
        <v/>
      </c>
      <c r="F64" s="337"/>
      <c r="G64" s="337"/>
      <c r="H64" s="337"/>
      <c r="I64" s="342"/>
      <c r="J64" s="342"/>
      <c r="K64" s="337"/>
      <c r="L64" s="43" t="str">
        <f t="shared" si="3"/>
        <v>-</v>
      </c>
    </row>
    <row r="65" spans="1:12" ht="17.25" customHeight="1">
      <c r="A65" s="336">
        <v>61</v>
      </c>
      <c r="B65" s="337"/>
      <c r="C65" s="54"/>
      <c r="D65" s="343" t="str">
        <f t="shared" si="2"/>
        <v/>
      </c>
      <c r="E65" s="344" t="str">
        <f>IF(C65&lt;&gt;"",VLOOKUP(D65,BASIS!$B$31:$D$38,3,1),"")</f>
        <v/>
      </c>
      <c r="F65" s="337"/>
      <c r="G65" s="337"/>
      <c r="H65" s="337"/>
      <c r="I65" s="342"/>
      <c r="J65" s="342"/>
      <c r="K65" s="337"/>
      <c r="L65" s="43" t="str">
        <f t="shared" si="3"/>
        <v>-</v>
      </c>
    </row>
    <row r="66" spans="1:12" ht="17.25" customHeight="1">
      <c r="A66" s="336">
        <v>62</v>
      </c>
      <c r="B66" s="337"/>
      <c r="C66" s="54"/>
      <c r="D66" s="343" t="str">
        <f t="shared" si="2"/>
        <v/>
      </c>
      <c r="E66" s="344" t="str">
        <f>IF(C66&lt;&gt;"",VLOOKUP(D66,BASIS!$B$31:$D$38,3,1),"")</f>
        <v/>
      </c>
      <c r="F66" s="337"/>
      <c r="G66" s="337"/>
      <c r="H66" s="337"/>
      <c r="I66" s="342"/>
      <c r="J66" s="342"/>
      <c r="K66" s="337"/>
      <c r="L66" s="43" t="str">
        <f t="shared" si="3"/>
        <v>-</v>
      </c>
    </row>
    <row r="67" spans="1:12" ht="17.25" customHeight="1">
      <c r="A67" s="336">
        <v>63</v>
      </c>
      <c r="B67" s="337"/>
      <c r="C67" s="54"/>
      <c r="D67" s="343" t="str">
        <f t="shared" si="2"/>
        <v/>
      </c>
      <c r="E67" s="344" t="str">
        <f>IF(C67&lt;&gt;"",VLOOKUP(D67,BASIS!$B$31:$D$38,3,1),"")</f>
        <v/>
      </c>
      <c r="F67" s="337"/>
      <c r="G67" s="337"/>
      <c r="H67" s="337"/>
      <c r="I67" s="342"/>
      <c r="J67" s="342"/>
      <c r="K67" s="337"/>
      <c r="L67" s="43" t="str">
        <f t="shared" si="3"/>
        <v>-</v>
      </c>
    </row>
    <row r="68" spans="1:12" ht="17.25" customHeight="1">
      <c r="A68" s="336">
        <v>64</v>
      </c>
      <c r="B68" s="337"/>
      <c r="C68" s="54"/>
      <c r="D68" s="343" t="str">
        <f t="shared" si="2"/>
        <v/>
      </c>
      <c r="E68" s="344" t="str">
        <f>IF(C68&lt;&gt;"",VLOOKUP(D68,BASIS!$B$31:$D$38,3,1),"")</f>
        <v/>
      </c>
      <c r="F68" s="337"/>
      <c r="G68" s="337"/>
      <c r="H68" s="337"/>
      <c r="I68" s="342"/>
      <c r="J68" s="342"/>
      <c r="K68" s="337"/>
      <c r="L68" s="43" t="str">
        <f t="shared" si="3"/>
        <v>-</v>
      </c>
    </row>
    <row r="69" spans="1:12" ht="17.25" customHeight="1">
      <c r="A69" s="336">
        <v>65</v>
      </c>
      <c r="B69" s="337"/>
      <c r="C69" s="54"/>
      <c r="D69" s="343" t="str">
        <f t="shared" si="2"/>
        <v/>
      </c>
      <c r="E69" s="344" t="str">
        <f>IF(C69&lt;&gt;"",VLOOKUP(D69,BASIS!$B$31:$D$38,3,1),"")</f>
        <v/>
      </c>
      <c r="F69" s="337"/>
      <c r="G69" s="337"/>
      <c r="H69" s="337"/>
      <c r="I69" s="342"/>
      <c r="J69" s="342"/>
      <c r="K69" s="337"/>
      <c r="L69" s="43" t="str">
        <f t="shared" si="3"/>
        <v>-</v>
      </c>
    </row>
    <row r="70" spans="1:12" ht="17.25" customHeight="1">
      <c r="A70" s="336">
        <v>66</v>
      </c>
      <c r="B70" s="337"/>
      <c r="C70" s="54"/>
      <c r="D70" s="343" t="str">
        <f t="shared" si="2"/>
        <v/>
      </c>
      <c r="E70" s="344" t="str">
        <f>IF(C70&lt;&gt;"",VLOOKUP(D70,BASIS!$B$31:$D$38,3,1),"")</f>
        <v/>
      </c>
      <c r="F70" s="337"/>
      <c r="G70" s="337"/>
      <c r="H70" s="337"/>
      <c r="I70" s="342"/>
      <c r="J70" s="342"/>
      <c r="K70" s="337"/>
      <c r="L70" s="43" t="str">
        <f t="shared" si="3"/>
        <v>-</v>
      </c>
    </row>
    <row r="71" spans="1:12" ht="17.25" customHeight="1">
      <c r="A71" s="336">
        <v>67</v>
      </c>
      <c r="B71" s="337"/>
      <c r="C71" s="54"/>
      <c r="D71" s="343" t="str">
        <f t="shared" si="2"/>
        <v/>
      </c>
      <c r="E71" s="344" t="str">
        <f>IF(C71&lt;&gt;"",VLOOKUP(D71,BASIS!$B$31:$D$38,3,1),"")</f>
        <v/>
      </c>
      <c r="F71" s="337"/>
      <c r="G71" s="337"/>
      <c r="H71" s="337"/>
      <c r="I71" s="342"/>
      <c r="J71" s="342"/>
      <c r="K71" s="337"/>
      <c r="L71" s="43" t="str">
        <f t="shared" si="3"/>
        <v>-</v>
      </c>
    </row>
    <row r="72" spans="1:12" ht="17.25" customHeight="1">
      <c r="A72" s="336">
        <v>68</v>
      </c>
      <c r="B72" s="337"/>
      <c r="C72" s="54"/>
      <c r="D72" s="343" t="str">
        <f t="shared" si="2"/>
        <v/>
      </c>
      <c r="E72" s="344" t="str">
        <f>IF(C72&lt;&gt;"",VLOOKUP(D72,BASIS!$B$31:$D$38,3,1),"")</f>
        <v/>
      </c>
      <c r="F72" s="337"/>
      <c r="G72" s="337"/>
      <c r="H72" s="337"/>
      <c r="I72" s="342"/>
      <c r="J72" s="342"/>
      <c r="K72" s="337"/>
      <c r="L72" s="43" t="str">
        <f t="shared" si="3"/>
        <v>-</v>
      </c>
    </row>
    <row r="73" spans="1:12" ht="17.25" customHeight="1">
      <c r="A73" s="336">
        <v>69</v>
      </c>
      <c r="B73" s="337"/>
      <c r="C73" s="54"/>
      <c r="D73" s="343" t="str">
        <f t="shared" si="2"/>
        <v/>
      </c>
      <c r="E73" s="344" t="str">
        <f>IF(C73&lt;&gt;"",VLOOKUP(D73,BASIS!$B$31:$D$38,3,1),"")</f>
        <v/>
      </c>
      <c r="F73" s="337"/>
      <c r="G73" s="337"/>
      <c r="H73" s="337"/>
      <c r="I73" s="342"/>
      <c r="J73" s="342"/>
      <c r="K73" s="337"/>
      <c r="L73" s="43" t="str">
        <f t="shared" si="3"/>
        <v>-</v>
      </c>
    </row>
    <row r="74" spans="1:12" ht="17.25" customHeight="1">
      <c r="A74" s="336">
        <v>70</v>
      </c>
      <c r="B74" s="337"/>
      <c r="C74" s="54"/>
      <c r="D74" s="343" t="str">
        <f t="shared" si="2"/>
        <v/>
      </c>
      <c r="E74" s="344" t="str">
        <f>IF(C74&lt;&gt;"",VLOOKUP(D74,BASIS!$B$31:$D$38,3,1),"")</f>
        <v/>
      </c>
      <c r="F74" s="337"/>
      <c r="G74" s="337"/>
      <c r="H74" s="337"/>
      <c r="I74" s="342"/>
      <c r="J74" s="342"/>
      <c r="K74" s="337"/>
      <c r="L74" s="43" t="str">
        <f t="shared" si="3"/>
        <v>-</v>
      </c>
    </row>
    <row r="75" spans="1:12" ht="17.25" customHeight="1">
      <c r="A75" s="336">
        <v>71</v>
      </c>
      <c r="B75" s="337"/>
      <c r="C75" s="54"/>
      <c r="D75" s="343" t="str">
        <f t="shared" si="2"/>
        <v/>
      </c>
      <c r="E75" s="344" t="str">
        <f>IF(C75&lt;&gt;"",VLOOKUP(D75,BASIS!$B$31:$D$38,3,1),"")</f>
        <v/>
      </c>
      <c r="F75" s="337"/>
      <c r="G75" s="337"/>
      <c r="H75" s="337"/>
      <c r="I75" s="342"/>
      <c r="J75" s="342"/>
      <c r="K75" s="337"/>
      <c r="L75" s="43" t="str">
        <f t="shared" si="3"/>
        <v>-</v>
      </c>
    </row>
    <row r="76" spans="1:12" ht="17.25" customHeight="1">
      <c r="A76" s="336">
        <v>72</v>
      </c>
      <c r="B76" s="337"/>
      <c r="C76" s="54"/>
      <c r="D76" s="343" t="str">
        <f t="shared" si="2"/>
        <v/>
      </c>
      <c r="E76" s="344" t="str">
        <f>IF(C76&lt;&gt;"",VLOOKUP(D76,BASIS!$B$31:$D$38,3,1),"")</f>
        <v/>
      </c>
      <c r="F76" s="337"/>
      <c r="G76" s="337"/>
      <c r="H76" s="337"/>
      <c r="I76" s="342"/>
      <c r="J76" s="342"/>
      <c r="K76" s="337"/>
      <c r="L76" s="43" t="str">
        <f t="shared" si="3"/>
        <v>-</v>
      </c>
    </row>
    <row r="77" spans="1:12" ht="17.25" customHeight="1">
      <c r="A77" s="336">
        <v>73</v>
      </c>
      <c r="B77" s="337"/>
      <c r="C77" s="54"/>
      <c r="D77" s="343" t="str">
        <f t="shared" si="2"/>
        <v/>
      </c>
      <c r="E77" s="344" t="str">
        <f>IF(C77&lt;&gt;"",VLOOKUP(D77,BASIS!$B$31:$D$38,3,1),"")</f>
        <v/>
      </c>
      <c r="F77" s="337"/>
      <c r="G77" s="337"/>
      <c r="H77" s="337"/>
      <c r="I77" s="342"/>
      <c r="J77" s="342"/>
      <c r="K77" s="337"/>
      <c r="L77" s="43" t="str">
        <f t="shared" si="3"/>
        <v>-</v>
      </c>
    </row>
    <row r="78" spans="1:12" ht="17.25" customHeight="1">
      <c r="A78" s="336">
        <v>74</v>
      </c>
      <c r="B78" s="337"/>
      <c r="C78" s="54"/>
      <c r="D78" s="343" t="str">
        <f t="shared" si="2"/>
        <v/>
      </c>
      <c r="E78" s="344" t="str">
        <f>IF(C78&lt;&gt;"",VLOOKUP(D78,BASIS!$B$31:$D$38,3,1),"")</f>
        <v/>
      </c>
      <c r="F78" s="337"/>
      <c r="G78" s="337"/>
      <c r="H78" s="337"/>
      <c r="I78" s="342"/>
      <c r="J78" s="342"/>
      <c r="K78" s="337"/>
      <c r="L78" s="43" t="str">
        <f t="shared" si="3"/>
        <v>-</v>
      </c>
    </row>
    <row r="79" spans="1:12" ht="17.25" customHeight="1">
      <c r="A79" s="336">
        <v>75</v>
      </c>
      <c r="B79" s="337"/>
      <c r="C79" s="54"/>
      <c r="D79" s="343" t="str">
        <f t="shared" si="2"/>
        <v/>
      </c>
      <c r="E79" s="344" t="str">
        <f>IF(C79&lt;&gt;"",VLOOKUP(D79,BASIS!$B$31:$D$38,3,1),"")</f>
        <v/>
      </c>
      <c r="F79" s="337"/>
      <c r="G79" s="337"/>
      <c r="H79" s="337"/>
      <c r="I79" s="342"/>
      <c r="J79" s="342"/>
      <c r="K79" s="337"/>
      <c r="L79" s="43" t="str">
        <f t="shared" si="3"/>
        <v>-</v>
      </c>
    </row>
    <row r="80" spans="1:12" ht="17.25" customHeight="1">
      <c r="A80" s="336">
        <v>76</v>
      </c>
      <c r="B80" s="337"/>
      <c r="C80" s="54"/>
      <c r="D80" s="343" t="str">
        <f t="shared" si="2"/>
        <v/>
      </c>
      <c r="E80" s="344" t="str">
        <f>IF(C80&lt;&gt;"",VLOOKUP(D80,BASIS!$B$31:$D$38,3,1),"")</f>
        <v/>
      </c>
      <c r="F80" s="337"/>
      <c r="G80" s="337"/>
      <c r="H80" s="337"/>
      <c r="I80" s="342"/>
      <c r="J80" s="342"/>
      <c r="K80" s="337"/>
      <c r="L80" s="43" t="str">
        <f t="shared" si="3"/>
        <v>-</v>
      </c>
    </row>
    <row r="81" spans="1:12" ht="17.25" customHeight="1">
      <c r="A81" s="336">
        <v>77</v>
      </c>
      <c r="B81" s="337"/>
      <c r="C81" s="54"/>
      <c r="D81" s="343" t="str">
        <f t="shared" si="2"/>
        <v/>
      </c>
      <c r="E81" s="344" t="str">
        <f>IF(C81&lt;&gt;"",VLOOKUP(D81,BASIS!$B$31:$D$38,3,1),"")</f>
        <v/>
      </c>
      <c r="F81" s="337"/>
      <c r="G81" s="337"/>
      <c r="H81" s="337"/>
      <c r="I81" s="342"/>
      <c r="J81" s="342"/>
      <c r="K81" s="337"/>
      <c r="L81" s="43" t="str">
        <f t="shared" si="3"/>
        <v>-</v>
      </c>
    </row>
    <row r="82" spans="1:12" ht="17.25" customHeight="1">
      <c r="A82" s="336">
        <v>78</v>
      </c>
      <c r="B82" s="337"/>
      <c r="C82" s="54"/>
      <c r="D82" s="343" t="str">
        <f t="shared" si="2"/>
        <v/>
      </c>
      <c r="E82" s="344" t="str">
        <f>IF(C82&lt;&gt;"",VLOOKUP(D82,BASIS!$B$31:$D$38,3,1),"")</f>
        <v/>
      </c>
      <c r="F82" s="337"/>
      <c r="G82" s="337"/>
      <c r="H82" s="337"/>
      <c r="I82" s="342"/>
      <c r="J82" s="342"/>
      <c r="K82" s="337"/>
      <c r="L82" s="43" t="str">
        <f t="shared" si="3"/>
        <v>-</v>
      </c>
    </row>
    <row r="83" spans="1:12">
      <c r="A83" s="336">
        <v>79</v>
      </c>
      <c r="B83" s="337"/>
      <c r="C83" s="54"/>
      <c r="D83" s="343" t="str">
        <f t="shared" si="2"/>
        <v/>
      </c>
      <c r="E83" s="344" t="str">
        <f>IF(C83&lt;&gt;"",VLOOKUP(D83,BASIS!$B$31:$D$38,3,1),"")</f>
        <v/>
      </c>
      <c r="F83" s="337"/>
      <c r="G83" s="337"/>
      <c r="H83" s="337"/>
      <c r="I83" s="342"/>
      <c r="J83" s="342"/>
      <c r="K83" s="337"/>
      <c r="L83" s="43" t="str">
        <f t="shared" si="3"/>
        <v>-</v>
      </c>
    </row>
    <row r="84" spans="1:12">
      <c r="A84" s="336">
        <v>80</v>
      </c>
      <c r="B84" s="337"/>
      <c r="C84" s="54"/>
      <c r="D84" s="343" t="str">
        <f t="shared" si="2"/>
        <v/>
      </c>
      <c r="E84" s="344" t="str">
        <f>IF(C84&lt;&gt;"",VLOOKUP(D84,BASIS!$B$31:$D$38,3,1),"")</f>
        <v/>
      </c>
      <c r="F84" s="337"/>
      <c r="G84" s="337"/>
      <c r="H84" s="337"/>
      <c r="I84" s="342"/>
      <c r="J84" s="342"/>
      <c r="K84" s="337"/>
      <c r="L84" s="43" t="str">
        <f t="shared" si="3"/>
        <v>-</v>
      </c>
    </row>
    <row r="85" spans="1:12">
      <c r="A85" s="336">
        <v>81</v>
      </c>
      <c r="B85" s="337"/>
      <c r="C85" s="54"/>
      <c r="D85" s="343" t="str">
        <f t="shared" si="2"/>
        <v/>
      </c>
      <c r="E85" s="344" t="str">
        <f>IF(C85&lt;&gt;"",VLOOKUP(D85,BASIS!$B$31:$D$38,3,1),"")</f>
        <v/>
      </c>
      <c r="F85" s="337"/>
      <c r="G85" s="337"/>
      <c r="H85" s="337"/>
      <c r="I85" s="342"/>
      <c r="J85" s="342"/>
      <c r="K85" s="337"/>
      <c r="L85" s="43" t="str">
        <f t="shared" si="3"/>
        <v>-</v>
      </c>
    </row>
    <row r="86" spans="1:12">
      <c r="A86" s="336">
        <v>82</v>
      </c>
      <c r="B86" s="337"/>
      <c r="C86" s="54"/>
      <c r="D86" s="343" t="str">
        <f t="shared" si="2"/>
        <v/>
      </c>
      <c r="E86" s="344" t="str">
        <f>IF(C86&lt;&gt;"",VLOOKUP(D86,BASIS!$B$31:$D$38,3,1),"")</f>
        <v/>
      </c>
      <c r="F86" s="337"/>
      <c r="G86" s="337"/>
      <c r="H86" s="337"/>
      <c r="I86" s="342"/>
      <c r="J86" s="342"/>
      <c r="K86" s="337"/>
      <c r="L86" s="43" t="str">
        <f t="shared" si="3"/>
        <v>-</v>
      </c>
    </row>
    <row r="87" spans="1:12">
      <c r="A87" s="336">
        <v>83</v>
      </c>
      <c r="B87" s="337"/>
      <c r="C87" s="54"/>
      <c r="D87" s="343" t="str">
        <f t="shared" si="2"/>
        <v/>
      </c>
      <c r="E87" s="344" t="str">
        <f>IF(C87&lt;&gt;"",VLOOKUP(D87,BASIS!$B$31:$D$38,3,1),"")</f>
        <v/>
      </c>
      <c r="F87" s="337"/>
      <c r="G87" s="337"/>
      <c r="H87" s="337"/>
      <c r="I87" s="342"/>
      <c r="J87" s="342"/>
      <c r="K87" s="337"/>
      <c r="L87" s="43" t="str">
        <f t="shared" si="3"/>
        <v>-</v>
      </c>
    </row>
    <row r="88" spans="1:12">
      <c r="A88" s="336">
        <v>84</v>
      </c>
      <c r="B88" s="337"/>
      <c r="C88" s="54"/>
      <c r="D88" s="343" t="str">
        <f t="shared" si="2"/>
        <v/>
      </c>
      <c r="E88" s="344" t="str">
        <f>IF(C88&lt;&gt;"",VLOOKUP(D88,BASIS!$B$31:$D$38,3,1),"")</f>
        <v/>
      </c>
      <c r="F88" s="337"/>
      <c r="G88" s="337"/>
      <c r="H88" s="337"/>
      <c r="I88" s="342"/>
      <c r="J88" s="342"/>
      <c r="K88" s="337"/>
      <c r="L88" s="43" t="str">
        <f t="shared" si="3"/>
        <v>-</v>
      </c>
    </row>
    <row r="89" spans="1:12">
      <c r="A89" s="336">
        <v>85</v>
      </c>
      <c r="B89" s="337"/>
      <c r="C89" s="54"/>
      <c r="D89" s="343" t="str">
        <f t="shared" si="2"/>
        <v/>
      </c>
      <c r="E89" s="344" t="str">
        <f>IF(C89&lt;&gt;"",VLOOKUP(D89,BASIS!$B$31:$D$38,3,1),"")</f>
        <v/>
      </c>
      <c r="F89" s="337"/>
      <c r="G89" s="337"/>
      <c r="H89" s="337"/>
      <c r="I89" s="342"/>
      <c r="J89" s="342"/>
      <c r="K89" s="337"/>
      <c r="L89" s="43" t="str">
        <f t="shared" si="3"/>
        <v>-</v>
      </c>
    </row>
    <row r="90" spans="1:12">
      <c r="A90" s="336">
        <v>86</v>
      </c>
      <c r="B90" s="337"/>
      <c r="C90" s="54"/>
      <c r="D90" s="343" t="str">
        <f t="shared" si="2"/>
        <v/>
      </c>
      <c r="E90" s="344" t="str">
        <f>IF(C90&lt;&gt;"",VLOOKUP(D90,BASIS!$B$31:$D$38,3,1),"")</f>
        <v/>
      </c>
      <c r="F90" s="337"/>
      <c r="G90" s="337"/>
      <c r="H90" s="337"/>
      <c r="I90" s="342"/>
      <c r="J90" s="342"/>
      <c r="K90" s="337"/>
      <c r="L90" s="43" t="str">
        <f t="shared" si="3"/>
        <v>-</v>
      </c>
    </row>
    <row r="91" spans="1:12">
      <c r="A91" s="336">
        <v>87</v>
      </c>
      <c r="B91" s="337"/>
      <c r="C91" s="54"/>
      <c r="D91" s="343" t="str">
        <f t="shared" si="2"/>
        <v/>
      </c>
      <c r="E91" s="344" t="str">
        <f>IF(C91&lt;&gt;"",VLOOKUP(D91,BASIS!$B$31:$D$38,3,1),"")</f>
        <v/>
      </c>
      <c r="F91" s="337"/>
      <c r="G91" s="337"/>
      <c r="H91" s="337"/>
      <c r="I91" s="342"/>
      <c r="J91" s="342"/>
      <c r="K91" s="337"/>
      <c r="L91" s="43" t="str">
        <f t="shared" si="3"/>
        <v>-</v>
      </c>
    </row>
    <row r="92" spans="1:12">
      <c r="A92" s="336">
        <v>88</v>
      </c>
      <c r="B92" s="337"/>
      <c r="C92" s="54"/>
      <c r="D92" s="343" t="str">
        <f t="shared" si="2"/>
        <v/>
      </c>
      <c r="E92" s="344" t="str">
        <f>IF(C92&lt;&gt;"",VLOOKUP(D92,BASIS!$B$31:$D$38,3,1),"")</f>
        <v/>
      </c>
      <c r="F92" s="337"/>
      <c r="G92" s="337"/>
      <c r="H92" s="337"/>
      <c r="I92" s="342"/>
      <c r="J92" s="342"/>
      <c r="K92" s="337"/>
      <c r="L92" s="43" t="str">
        <f t="shared" si="3"/>
        <v>-</v>
      </c>
    </row>
    <row r="93" spans="1:12">
      <c r="A93" s="336">
        <v>89</v>
      </c>
      <c r="B93" s="337"/>
      <c r="C93" s="54"/>
      <c r="D93" s="343" t="str">
        <f t="shared" si="2"/>
        <v/>
      </c>
      <c r="E93" s="344" t="str">
        <f>IF(C93&lt;&gt;"",VLOOKUP(D93,BASIS!$B$31:$D$38,3,1),"")</f>
        <v/>
      </c>
      <c r="F93" s="337"/>
      <c r="G93" s="337"/>
      <c r="H93" s="337"/>
      <c r="I93" s="342"/>
      <c r="J93" s="342"/>
      <c r="K93" s="337"/>
      <c r="L93" s="43" t="str">
        <f t="shared" si="3"/>
        <v>-</v>
      </c>
    </row>
    <row r="94" spans="1:12">
      <c r="A94" s="336">
        <v>90</v>
      </c>
      <c r="B94" s="337"/>
      <c r="C94" s="54"/>
      <c r="D94" s="343" t="str">
        <f t="shared" si="2"/>
        <v/>
      </c>
      <c r="E94" s="344" t="str">
        <f>IF(C94&lt;&gt;"",VLOOKUP(D94,BASIS!$B$31:$D$38,3,1),"")</f>
        <v/>
      </c>
      <c r="F94" s="337"/>
      <c r="G94" s="337"/>
      <c r="H94" s="337"/>
      <c r="I94" s="342"/>
      <c r="J94" s="342"/>
      <c r="K94" s="337"/>
      <c r="L94" s="43" t="str">
        <f t="shared" si="3"/>
        <v>-</v>
      </c>
    </row>
    <row r="95" spans="1:12">
      <c r="A95" s="336">
        <v>91</v>
      </c>
      <c r="B95" s="337"/>
      <c r="C95" s="54"/>
      <c r="D95" s="343" t="str">
        <f t="shared" si="2"/>
        <v/>
      </c>
      <c r="E95" s="344" t="str">
        <f>IF(C95&lt;&gt;"",VLOOKUP(D95,BASIS!$B$31:$D$38,3,1),"")</f>
        <v/>
      </c>
      <c r="F95" s="337"/>
      <c r="G95" s="337"/>
      <c r="H95" s="337"/>
      <c r="I95" s="342"/>
      <c r="J95" s="342"/>
      <c r="K95" s="337"/>
      <c r="L95" s="43" t="str">
        <f t="shared" si="3"/>
        <v>-</v>
      </c>
    </row>
    <row r="96" spans="1:12">
      <c r="A96" s="336">
        <v>92</v>
      </c>
      <c r="B96" s="337"/>
      <c r="C96" s="54"/>
      <c r="D96" s="343" t="str">
        <f t="shared" si="2"/>
        <v/>
      </c>
      <c r="E96" s="344" t="str">
        <f>IF(C96&lt;&gt;"",VLOOKUP(D96,BASIS!$B$31:$D$38,3,1),"")</f>
        <v/>
      </c>
      <c r="F96" s="337"/>
      <c r="G96" s="337"/>
      <c r="H96" s="337"/>
      <c r="I96" s="342"/>
      <c r="J96" s="342"/>
      <c r="K96" s="337"/>
      <c r="L96" s="43" t="str">
        <f t="shared" si="3"/>
        <v>-</v>
      </c>
    </row>
    <row r="97" spans="1:12">
      <c r="A97" s="336">
        <v>93</v>
      </c>
      <c r="B97" s="337"/>
      <c r="C97" s="54"/>
      <c r="D97" s="343" t="str">
        <f t="shared" si="2"/>
        <v/>
      </c>
      <c r="E97" s="344" t="str">
        <f>IF(C97&lt;&gt;"",VLOOKUP(D97,BASIS!$B$31:$D$38,3,1),"")</f>
        <v/>
      </c>
      <c r="F97" s="337"/>
      <c r="G97" s="337"/>
      <c r="H97" s="337"/>
      <c r="I97" s="342"/>
      <c r="J97" s="342"/>
      <c r="K97" s="337"/>
      <c r="L97" s="43" t="str">
        <f t="shared" si="3"/>
        <v>-</v>
      </c>
    </row>
    <row r="98" spans="1:12">
      <c r="A98" s="336">
        <v>94</v>
      </c>
      <c r="B98" s="337"/>
      <c r="C98" s="54"/>
      <c r="D98" s="343" t="str">
        <f t="shared" si="2"/>
        <v/>
      </c>
      <c r="E98" s="344" t="str">
        <f>IF(C98&lt;&gt;"",VLOOKUP(D98,BASIS!$B$31:$D$38,3,1),"")</f>
        <v/>
      </c>
      <c r="F98" s="337"/>
      <c r="G98" s="337"/>
      <c r="H98" s="337"/>
      <c r="I98" s="342"/>
      <c r="J98" s="342"/>
      <c r="K98" s="337"/>
      <c r="L98" s="43" t="str">
        <f t="shared" si="3"/>
        <v>-</v>
      </c>
    </row>
    <row r="99" spans="1:12">
      <c r="A99" s="336">
        <v>95</v>
      </c>
      <c r="B99" s="337"/>
      <c r="C99" s="54"/>
      <c r="D99" s="343" t="str">
        <f t="shared" ref="D99:D104" si="4">IF(C99&lt;&gt;"",($D$1-C99)/365.25,"")</f>
        <v/>
      </c>
      <c r="E99" s="344" t="str">
        <f>IF(C99&lt;&gt;"",VLOOKUP(D99,BASIS!$B$31:$D$38,3,1),"")</f>
        <v/>
      </c>
      <c r="F99" s="337"/>
      <c r="G99" s="337"/>
      <c r="H99" s="337"/>
      <c r="I99" s="342"/>
      <c r="J99" s="342"/>
      <c r="K99" s="337"/>
      <c r="L99" s="43" t="str">
        <f t="shared" si="3"/>
        <v>-</v>
      </c>
    </row>
    <row r="100" spans="1:12">
      <c r="A100" s="336">
        <v>96</v>
      </c>
      <c r="B100" s="337"/>
      <c r="C100" s="54"/>
      <c r="D100" s="343" t="str">
        <f t="shared" si="4"/>
        <v/>
      </c>
      <c r="E100" s="344" t="str">
        <f>IF(C100&lt;&gt;"",VLOOKUP(D100,BASIS!$B$31:$D$38,3,1),"")</f>
        <v/>
      </c>
      <c r="F100" s="337"/>
      <c r="G100" s="337"/>
      <c r="H100" s="337"/>
      <c r="I100" s="342"/>
      <c r="J100" s="342"/>
      <c r="K100" s="337"/>
      <c r="L100" s="43" t="str">
        <f t="shared" ref="L100" si="5">CONCATENATE(I100,"-",J100)</f>
        <v>-</v>
      </c>
    </row>
    <row r="101" spans="1:12">
      <c r="A101" s="336">
        <v>97</v>
      </c>
      <c r="B101" s="337"/>
      <c r="C101" s="54"/>
      <c r="D101" s="343" t="str">
        <f t="shared" si="4"/>
        <v/>
      </c>
      <c r="E101" s="344" t="str">
        <f>IF(C101&lt;&gt;"",VLOOKUP(D101,BASIS!$B$31:$D$38,3,1),"")</f>
        <v/>
      </c>
      <c r="F101" s="337"/>
      <c r="G101" s="337"/>
      <c r="H101" s="337"/>
      <c r="I101" s="342"/>
      <c r="J101" s="342"/>
      <c r="K101" s="337"/>
      <c r="L101" s="43" t="str">
        <f t="shared" ref="L101:L104" si="6">CONCATENATE(I101,"-",J101)</f>
        <v>-</v>
      </c>
    </row>
    <row r="102" spans="1:12">
      <c r="A102" s="336">
        <v>98</v>
      </c>
      <c r="B102" s="337"/>
      <c r="C102" s="54"/>
      <c r="D102" s="343" t="str">
        <f t="shared" si="4"/>
        <v/>
      </c>
      <c r="E102" s="344" t="str">
        <f>IF(C102&lt;&gt;"",VLOOKUP(D102,BASIS!$B$31:$D$38,3,1),"")</f>
        <v/>
      </c>
      <c r="F102" s="337"/>
      <c r="G102" s="337"/>
      <c r="H102" s="337"/>
      <c r="I102" s="342"/>
      <c r="J102" s="342"/>
      <c r="K102" s="337"/>
      <c r="L102" s="43" t="str">
        <f t="shared" si="6"/>
        <v>-</v>
      </c>
    </row>
    <row r="103" spans="1:12">
      <c r="A103" s="336">
        <v>99</v>
      </c>
      <c r="B103" s="337"/>
      <c r="C103" s="54"/>
      <c r="D103" s="343" t="str">
        <f t="shared" si="4"/>
        <v/>
      </c>
      <c r="E103" s="344" t="str">
        <f>IF(C103&lt;&gt;"",VLOOKUP(D103,BASIS!$B$31:$D$38,3,1),"")</f>
        <v/>
      </c>
      <c r="F103" s="337"/>
      <c r="G103" s="337"/>
      <c r="H103" s="337"/>
      <c r="I103" s="342"/>
      <c r="J103" s="342"/>
      <c r="K103" s="337"/>
      <c r="L103" s="43" t="str">
        <f t="shared" si="6"/>
        <v>-</v>
      </c>
    </row>
    <row r="104" spans="1:12">
      <c r="A104" s="336">
        <v>100</v>
      </c>
      <c r="B104" s="337"/>
      <c r="C104" s="54"/>
      <c r="D104" s="343" t="str">
        <f t="shared" si="4"/>
        <v/>
      </c>
      <c r="E104" s="344" t="str">
        <f>IF(C104&lt;&gt;"",VLOOKUP(D104,BASIS!$B$31:$D$38,3,1),"")</f>
        <v/>
      </c>
      <c r="F104" s="337"/>
      <c r="G104" s="337"/>
      <c r="H104" s="337"/>
      <c r="I104" s="342"/>
      <c r="J104" s="342"/>
      <c r="K104" s="337"/>
      <c r="L104" s="43" t="str">
        <f t="shared" si="6"/>
        <v>-</v>
      </c>
    </row>
    <row r="105" spans="1:12">
      <c r="A105" s="53"/>
    </row>
    <row r="106" spans="1:12">
      <c r="A106" s="53"/>
    </row>
    <row r="107" spans="1:12">
      <c r="A107" s="53"/>
    </row>
    <row r="108" spans="1:12">
      <c r="A108" s="53"/>
    </row>
    <row r="109" spans="1:12">
      <c r="A109" s="53"/>
    </row>
    <row r="110" spans="1:12">
      <c r="A110" s="53"/>
    </row>
    <row r="111" spans="1:12">
      <c r="A111" s="53"/>
    </row>
    <row r="112" spans="1:12">
      <c r="A112" s="53"/>
    </row>
    <row r="113" spans="1:1">
      <c r="A113" s="53"/>
    </row>
    <row r="114" spans="1:1">
      <c r="A114" s="53"/>
    </row>
    <row r="115" spans="1:1">
      <c r="A115" s="53"/>
    </row>
    <row r="116" spans="1:1">
      <c r="A116" s="53"/>
    </row>
    <row r="117" spans="1:1">
      <c r="A117" s="53"/>
    </row>
    <row r="118" spans="1:1">
      <c r="A118" s="53"/>
    </row>
    <row r="119" spans="1:1">
      <c r="A119" s="53"/>
    </row>
    <row r="120" spans="1:1">
      <c r="A120" s="53"/>
    </row>
    <row r="121" spans="1:1">
      <c r="A121" s="53"/>
    </row>
    <row r="122" spans="1:1">
      <c r="A122" s="53"/>
    </row>
    <row r="123" spans="1:1">
      <c r="A123" s="53"/>
    </row>
    <row r="124" spans="1:1">
      <c r="A124" s="53"/>
    </row>
    <row r="125" spans="1:1">
      <c r="A125" s="53"/>
    </row>
    <row r="126" spans="1:1">
      <c r="A126" s="53"/>
    </row>
    <row r="127" spans="1:1">
      <c r="A127" s="53"/>
    </row>
    <row r="128" spans="1:1">
      <c r="A128" s="53"/>
    </row>
    <row r="129" spans="1:1">
      <c r="A129" s="53"/>
    </row>
    <row r="130" spans="1:1">
      <c r="A130" s="53"/>
    </row>
    <row r="131" spans="1:1">
      <c r="A131" s="53"/>
    </row>
    <row r="132" spans="1:1">
      <c r="A132" s="53"/>
    </row>
    <row r="133" spans="1:1">
      <c r="A133" s="53"/>
    </row>
    <row r="134" spans="1:1">
      <c r="A134" s="53"/>
    </row>
    <row r="135" spans="1:1">
      <c r="A135" s="53"/>
    </row>
    <row r="136" spans="1:1">
      <c r="A136" s="53"/>
    </row>
    <row r="137" spans="1:1">
      <c r="A137" s="53"/>
    </row>
    <row r="138" spans="1:1">
      <c r="A138" s="53"/>
    </row>
    <row r="139" spans="1:1">
      <c r="A139" s="53"/>
    </row>
    <row r="140" spans="1:1">
      <c r="A140" s="53"/>
    </row>
    <row r="141" spans="1:1">
      <c r="A141" s="53"/>
    </row>
    <row r="142" spans="1:1">
      <c r="A142" s="53"/>
    </row>
    <row r="143" spans="1:1">
      <c r="A143" s="53"/>
    </row>
    <row r="144" spans="1:1">
      <c r="A144" s="53"/>
    </row>
    <row r="145" spans="1:1">
      <c r="A145" s="53"/>
    </row>
    <row r="146" spans="1:1">
      <c r="A146" s="53"/>
    </row>
    <row r="147" spans="1:1">
      <c r="A147" s="53"/>
    </row>
    <row r="148" spans="1:1">
      <c r="A148" s="53"/>
    </row>
    <row r="149" spans="1:1">
      <c r="A149" s="53"/>
    </row>
    <row r="150" spans="1:1">
      <c r="A150" s="53"/>
    </row>
    <row r="151" spans="1:1">
      <c r="A151" s="53"/>
    </row>
    <row r="152" spans="1:1">
      <c r="A152" s="53"/>
    </row>
    <row r="153" spans="1:1">
      <c r="A153" s="53"/>
    </row>
    <row r="154" spans="1:1">
      <c r="A154" s="53"/>
    </row>
    <row r="155" spans="1:1">
      <c r="A155" s="53"/>
    </row>
    <row r="156" spans="1:1">
      <c r="A156" s="53"/>
    </row>
    <row r="157" spans="1:1">
      <c r="A157" s="53"/>
    </row>
    <row r="158" spans="1:1">
      <c r="A158" s="53"/>
    </row>
    <row r="159" spans="1:1">
      <c r="A159" s="53"/>
    </row>
    <row r="160" spans="1:1">
      <c r="A160" s="53"/>
    </row>
    <row r="161" spans="1:1">
      <c r="A161" s="53"/>
    </row>
    <row r="162" spans="1:1">
      <c r="A162" s="53"/>
    </row>
    <row r="163" spans="1:1">
      <c r="A163" s="53"/>
    </row>
    <row r="164" spans="1:1">
      <c r="A164" s="53"/>
    </row>
    <row r="165" spans="1:1">
      <c r="A165" s="53"/>
    </row>
    <row r="166" spans="1:1">
      <c r="A166" s="53"/>
    </row>
    <row r="167" spans="1:1">
      <c r="A167" s="53"/>
    </row>
    <row r="168" spans="1:1">
      <c r="A168" s="53"/>
    </row>
    <row r="169" spans="1:1">
      <c r="A169" s="53"/>
    </row>
    <row r="170" spans="1:1">
      <c r="A170" s="53"/>
    </row>
    <row r="171" spans="1:1">
      <c r="A171" s="53"/>
    </row>
    <row r="172" spans="1:1">
      <c r="A172" s="53"/>
    </row>
    <row r="173" spans="1:1">
      <c r="A173" s="53"/>
    </row>
    <row r="174" spans="1:1">
      <c r="A174" s="53"/>
    </row>
    <row r="175" spans="1:1">
      <c r="A175" s="53"/>
    </row>
    <row r="176" spans="1:1">
      <c r="A176" s="53"/>
    </row>
    <row r="177" spans="1:1">
      <c r="A177" s="53"/>
    </row>
    <row r="178" spans="1:1">
      <c r="A178" s="53"/>
    </row>
    <row r="179" spans="1:1">
      <c r="A179" s="53"/>
    </row>
    <row r="180" spans="1:1">
      <c r="A180" s="53"/>
    </row>
    <row r="181" spans="1:1">
      <c r="A181" s="53"/>
    </row>
    <row r="182" spans="1:1">
      <c r="A182" s="53"/>
    </row>
    <row r="183" spans="1:1">
      <c r="A183" s="53"/>
    </row>
    <row r="184" spans="1:1">
      <c r="A184" s="53"/>
    </row>
    <row r="185" spans="1:1">
      <c r="A185" s="53"/>
    </row>
    <row r="186" spans="1:1">
      <c r="A186" s="53"/>
    </row>
    <row r="187" spans="1:1">
      <c r="A187" s="53"/>
    </row>
    <row r="188" spans="1:1">
      <c r="A188" s="53"/>
    </row>
    <row r="189" spans="1:1">
      <c r="A189" s="53"/>
    </row>
    <row r="190" spans="1:1">
      <c r="A190" s="53"/>
    </row>
    <row r="191" spans="1:1">
      <c r="A191" s="53"/>
    </row>
    <row r="192" spans="1:1">
      <c r="A192" s="53"/>
    </row>
    <row r="193" spans="1:1">
      <c r="A193" s="53"/>
    </row>
    <row r="194" spans="1:1">
      <c r="A194" s="53"/>
    </row>
    <row r="195" spans="1:1">
      <c r="A195" s="53"/>
    </row>
    <row r="196" spans="1:1">
      <c r="A196" s="53"/>
    </row>
    <row r="197" spans="1:1">
      <c r="A197" s="53"/>
    </row>
    <row r="198" spans="1:1">
      <c r="A198" s="53"/>
    </row>
    <row r="199" spans="1:1">
      <c r="A199" s="53"/>
    </row>
    <row r="200" spans="1:1">
      <c r="A200" s="53"/>
    </row>
    <row r="201" spans="1:1">
      <c r="A201" s="53"/>
    </row>
    <row r="202" spans="1:1">
      <c r="A202" s="53"/>
    </row>
    <row r="203" spans="1:1">
      <c r="A203" s="53"/>
    </row>
    <row r="204" spans="1:1">
      <c r="A204" s="53"/>
    </row>
    <row r="205" spans="1:1">
      <c r="A205" s="53"/>
    </row>
    <row r="206" spans="1:1">
      <c r="A206" s="53"/>
    </row>
    <row r="207" spans="1:1">
      <c r="A207" s="53"/>
    </row>
    <row r="208" spans="1:1">
      <c r="A208" s="53"/>
    </row>
    <row r="209" spans="1:1">
      <c r="A209" s="53"/>
    </row>
    <row r="210" spans="1:1">
      <c r="A210" s="53"/>
    </row>
    <row r="211" spans="1:1">
      <c r="A211" s="53"/>
    </row>
    <row r="212" spans="1:1">
      <c r="A212" s="53"/>
    </row>
    <row r="213" spans="1:1">
      <c r="A213" s="53"/>
    </row>
    <row r="214" spans="1:1">
      <c r="A214" s="53"/>
    </row>
    <row r="215" spans="1:1">
      <c r="A215" s="53"/>
    </row>
    <row r="216" spans="1:1">
      <c r="A216" s="53"/>
    </row>
    <row r="217" spans="1:1">
      <c r="A217" s="53"/>
    </row>
    <row r="218" spans="1:1">
      <c r="A218" s="53"/>
    </row>
    <row r="219" spans="1:1">
      <c r="A219" s="53"/>
    </row>
    <row r="220" spans="1:1">
      <c r="A220" s="53"/>
    </row>
    <row r="221" spans="1:1">
      <c r="A221" s="53"/>
    </row>
    <row r="222" spans="1:1">
      <c r="A222" s="53"/>
    </row>
    <row r="223" spans="1:1">
      <c r="A223" s="53"/>
    </row>
    <row r="224" spans="1:1">
      <c r="A224" s="53"/>
    </row>
    <row r="225" spans="1:1">
      <c r="A225" s="53"/>
    </row>
    <row r="226" spans="1:1">
      <c r="A226" s="53"/>
    </row>
    <row r="227" spans="1:1">
      <c r="A227" s="53"/>
    </row>
    <row r="228" spans="1:1">
      <c r="A228" s="53"/>
    </row>
    <row r="229" spans="1:1">
      <c r="A229" s="53"/>
    </row>
    <row r="230" spans="1:1">
      <c r="A230" s="53"/>
    </row>
    <row r="231" spans="1:1">
      <c r="A231" s="53"/>
    </row>
    <row r="232" spans="1:1">
      <c r="A232" s="53"/>
    </row>
    <row r="233" spans="1:1">
      <c r="A233" s="53"/>
    </row>
    <row r="234" spans="1:1">
      <c r="A234" s="53"/>
    </row>
    <row r="235" spans="1:1">
      <c r="A235" s="53"/>
    </row>
    <row r="236" spans="1:1">
      <c r="A236" s="53"/>
    </row>
    <row r="237" spans="1:1">
      <c r="A237" s="53"/>
    </row>
    <row r="238" spans="1:1">
      <c r="A238" s="53"/>
    </row>
    <row r="239" spans="1:1">
      <c r="A239" s="53"/>
    </row>
    <row r="240" spans="1:1">
      <c r="A240" s="53"/>
    </row>
    <row r="241" spans="1:1">
      <c r="A241" s="53"/>
    </row>
    <row r="242" spans="1:1">
      <c r="A242" s="53"/>
    </row>
    <row r="243" spans="1:1">
      <c r="A243" s="53"/>
    </row>
    <row r="244" spans="1:1">
      <c r="A244" s="53"/>
    </row>
    <row r="245" spans="1:1">
      <c r="A245" s="53"/>
    </row>
    <row r="246" spans="1:1">
      <c r="A246" s="53"/>
    </row>
    <row r="247" spans="1:1">
      <c r="A247" s="53"/>
    </row>
    <row r="248" spans="1:1">
      <c r="A248" s="53"/>
    </row>
    <row r="249" spans="1:1">
      <c r="A249" s="53"/>
    </row>
    <row r="250" spans="1:1">
      <c r="A250" s="53"/>
    </row>
    <row r="251" spans="1:1">
      <c r="A251" s="53"/>
    </row>
    <row r="252" spans="1:1">
      <c r="A252" s="53"/>
    </row>
    <row r="253" spans="1:1">
      <c r="A253" s="53"/>
    </row>
    <row r="254" spans="1:1">
      <c r="A254" s="53"/>
    </row>
    <row r="255" spans="1:1">
      <c r="A255" s="53"/>
    </row>
    <row r="256" spans="1:1">
      <c r="A256" s="53"/>
    </row>
    <row r="257" spans="1:1">
      <c r="A257" s="53"/>
    </row>
    <row r="258" spans="1:1">
      <c r="A258" s="53"/>
    </row>
    <row r="259" spans="1:1">
      <c r="A259" s="53"/>
    </row>
    <row r="260" spans="1:1">
      <c r="A260" s="53"/>
    </row>
    <row r="261" spans="1:1">
      <c r="A261" s="53"/>
    </row>
    <row r="262" spans="1:1">
      <c r="A262" s="53"/>
    </row>
    <row r="263" spans="1:1">
      <c r="A263" s="53"/>
    </row>
    <row r="264" spans="1:1">
      <c r="A264" s="53"/>
    </row>
    <row r="265" spans="1:1">
      <c r="A265" s="53"/>
    </row>
    <row r="266" spans="1:1">
      <c r="A266" s="53"/>
    </row>
    <row r="267" spans="1:1">
      <c r="A267" s="53"/>
    </row>
    <row r="268" spans="1:1">
      <c r="A268" s="53"/>
    </row>
    <row r="269" spans="1:1">
      <c r="A269" s="53"/>
    </row>
    <row r="270" spans="1:1">
      <c r="A270" s="53"/>
    </row>
    <row r="271" spans="1:1">
      <c r="A271" s="53"/>
    </row>
    <row r="272" spans="1:1">
      <c r="A272" s="53"/>
    </row>
    <row r="273" spans="1:1">
      <c r="A273" s="53"/>
    </row>
    <row r="274" spans="1:1">
      <c r="A274" s="53"/>
    </row>
    <row r="275" spans="1:1">
      <c r="A275" s="53"/>
    </row>
    <row r="276" spans="1:1">
      <c r="A276" s="53"/>
    </row>
    <row r="277" spans="1:1">
      <c r="A277" s="53"/>
    </row>
    <row r="278" spans="1:1">
      <c r="A278" s="53"/>
    </row>
    <row r="279" spans="1:1">
      <c r="A279" s="53"/>
    </row>
    <row r="280" spans="1:1">
      <c r="A280" s="53"/>
    </row>
    <row r="281" spans="1:1">
      <c r="A281" s="53"/>
    </row>
    <row r="282" spans="1:1">
      <c r="A282" s="53"/>
    </row>
    <row r="283" spans="1:1">
      <c r="A283" s="53"/>
    </row>
    <row r="284" spans="1:1">
      <c r="A284" s="53"/>
    </row>
    <row r="285" spans="1:1">
      <c r="A285" s="53"/>
    </row>
    <row r="286" spans="1:1">
      <c r="A286" s="53"/>
    </row>
    <row r="287" spans="1:1">
      <c r="A287" s="53"/>
    </row>
    <row r="288" spans="1:1">
      <c r="A288" s="53"/>
    </row>
    <row r="289" spans="1:1">
      <c r="A289" s="53"/>
    </row>
    <row r="290" spans="1:1">
      <c r="A290" s="53"/>
    </row>
    <row r="291" spans="1:1">
      <c r="A291" s="53"/>
    </row>
    <row r="292" spans="1:1">
      <c r="A292" s="53"/>
    </row>
    <row r="293" spans="1:1">
      <c r="A293" s="53"/>
    </row>
    <row r="294" spans="1:1">
      <c r="A294" s="53"/>
    </row>
    <row r="295" spans="1:1">
      <c r="A295" s="53"/>
    </row>
    <row r="296" spans="1:1">
      <c r="A296" s="53"/>
    </row>
    <row r="297" spans="1:1">
      <c r="A297" s="53"/>
    </row>
    <row r="298" spans="1:1">
      <c r="A298" s="53"/>
    </row>
    <row r="299" spans="1:1">
      <c r="A299" s="53"/>
    </row>
    <row r="300" spans="1:1">
      <c r="A300" s="53"/>
    </row>
    <row r="301" spans="1:1">
      <c r="A301" s="53"/>
    </row>
    <row r="302" spans="1:1">
      <c r="A302" s="53"/>
    </row>
    <row r="303" spans="1:1">
      <c r="A303" s="53"/>
    </row>
    <row r="304" spans="1:1">
      <c r="A304" s="53"/>
    </row>
    <row r="305" spans="1:1">
      <c r="A305" s="53"/>
    </row>
    <row r="306" spans="1:1">
      <c r="A306" s="53"/>
    </row>
    <row r="307" spans="1:1">
      <c r="A307" s="53"/>
    </row>
    <row r="308" spans="1:1">
      <c r="A308" s="53"/>
    </row>
    <row r="309" spans="1:1">
      <c r="A309" s="53"/>
    </row>
    <row r="310" spans="1:1">
      <c r="A310" s="53"/>
    </row>
    <row r="311" spans="1:1">
      <c r="A311" s="53"/>
    </row>
    <row r="312" spans="1:1">
      <c r="A312" s="53"/>
    </row>
    <row r="313" spans="1:1">
      <c r="A313" s="53"/>
    </row>
    <row r="314" spans="1:1">
      <c r="A314" s="53"/>
    </row>
    <row r="315" spans="1:1">
      <c r="A315" s="53"/>
    </row>
    <row r="316" spans="1:1">
      <c r="A316" s="53"/>
    </row>
    <row r="317" spans="1:1">
      <c r="A317" s="53"/>
    </row>
    <row r="318" spans="1:1">
      <c r="A318" s="53"/>
    </row>
    <row r="319" spans="1:1">
      <c r="A319" s="53"/>
    </row>
    <row r="320" spans="1:1">
      <c r="A320" s="53"/>
    </row>
    <row r="321" spans="1:1">
      <c r="A321" s="53"/>
    </row>
    <row r="322" spans="1:1">
      <c r="A322" s="53"/>
    </row>
    <row r="323" spans="1:1">
      <c r="A323" s="53"/>
    </row>
    <row r="324" spans="1:1">
      <c r="A324" s="53"/>
    </row>
    <row r="325" spans="1:1">
      <c r="A325" s="53"/>
    </row>
    <row r="326" spans="1:1">
      <c r="A326" s="53"/>
    </row>
    <row r="327" spans="1:1">
      <c r="A327" s="53"/>
    </row>
    <row r="328" spans="1:1">
      <c r="A328" s="53"/>
    </row>
    <row r="329" spans="1:1">
      <c r="A329" s="53"/>
    </row>
    <row r="330" spans="1:1">
      <c r="A330" s="53"/>
    </row>
    <row r="331" spans="1:1">
      <c r="A331" s="53"/>
    </row>
    <row r="332" spans="1:1">
      <c r="A332" s="53"/>
    </row>
    <row r="333" spans="1:1">
      <c r="A333" s="53"/>
    </row>
    <row r="334" spans="1:1">
      <c r="A334" s="53"/>
    </row>
    <row r="335" spans="1:1">
      <c r="A335" s="53"/>
    </row>
    <row r="336" spans="1:1">
      <c r="A336" s="53"/>
    </row>
    <row r="337" spans="1:1">
      <c r="A337" s="53"/>
    </row>
    <row r="338" spans="1:1">
      <c r="A338" s="53"/>
    </row>
    <row r="339" spans="1:1">
      <c r="A339" s="53"/>
    </row>
    <row r="340" spans="1:1">
      <c r="A340" s="53"/>
    </row>
    <row r="341" spans="1:1">
      <c r="A341" s="53"/>
    </row>
    <row r="342" spans="1:1">
      <c r="A342" s="53"/>
    </row>
    <row r="343" spans="1:1">
      <c r="A343" s="53"/>
    </row>
    <row r="344" spans="1:1">
      <c r="A344" s="53"/>
    </row>
    <row r="345" spans="1:1">
      <c r="A345" s="53"/>
    </row>
    <row r="346" spans="1:1">
      <c r="A346" s="53"/>
    </row>
    <row r="347" spans="1:1">
      <c r="A347" s="53"/>
    </row>
    <row r="348" spans="1:1">
      <c r="A348" s="53"/>
    </row>
    <row r="349" spans="1:1">
      <c r="A349" s="53"/>
    </row>
    <row r="350" spans="1:1">
      <c r="A350" s="53"/>
    </row>
    <row r="351" spans="1:1">
      <c r="A351" s="53"/>
    </row>
    <row r="352" spans="1:1">
      <c r="A352" s="53"/>
    </row>
    <row r="353" spans="1:1">
      <c r="A353" s="53"/>
    </row>
    <row r="354" spans="1:1">
      <c r="A354" s="53"/>
    </row>
    <row r="355" spans="1:1">
      <c r="A355" s="53"/>
    </row>
    <row r="356" spans="1:1">
      <c r="A356" s="53"/>
    </row>
    <row r="357" spans="1:1">
      <c r="A357" s="53"/>
    </row>
    <row r="358" spans="1:1">
      <c r="A358" s="53"/>
    </row>
    <row r="359" spans="1:1">
      <c r="A359" s="53"/>
    </row>
    <row r="360" spans="1:1">
      <c r="A360" s="53"/>
    </row>
    <row r="361" spans="1:1">
      <c r="A361" s="53"/>
    </row>
    <row r="362" spans="1:1">
      <c r="A362" s="53"/>
    </row>
    <row r="363" spans="1:1">
      <c r="A363" s="53"/>
    </row>
    <row r="364" spans="1:1">
      <c r="A364" s="53"/>
    </row>
    <row r="365" spans="1:1">
      <c r="A365" s="53"/>
    </row>
    <row r="366" spans="1:1">
      <c r="A366" s="53"/>
    </row>
    <row r="367" spans="1:1">
      <c r="A367" s="53"/>
    </row>
    <row r="368" spans="1:1">
      <c r="A368" s="53"/>
    </row>
    <row r="369" spans="1:1">
      <c r="A369" s="53"/>
    </row>
    <row r="370" spans="1:1">
      <c r="A370" s="53"/>
    </row>
    <row r="371" spans="1:1">
      <c r="A371" s="53"/>
    </row>
    <row r="372" spans="1:1">
      <c r="A372" s="53"/>
    </row>
    <row r="373" spans="1:1">
      <c r="A373" s="53"/>
    </row>
    <row r="374" spans="1:1">
      <c r="A374" s="53"/>
    </row>
    <row r="375" spans="1:1">
      <c r="A375" s="53"/>
    </row>
    <row r="376" spans="1:1">
      <c r="A376" s="53"/>
    </row>
    <row r="377" spans="1:1">
      <c r="A377" s="53"/>
    </row>
    <row r="378" spans="1:1">
      <c r="A378" s="53"/>
    </row>
    <row r="379" spans="1:1">
      <c r="A379" s="53"/>
    </row>
    <row r="380" spans="1:1">
      <c r="A380" s="53"/>
    </row>
    <row r="381" spans="1:1">
      <c r="A381" s="53"/>
    </row>
    <row r="382" spans="1:1">
      <c r="A382" s="53"/>
    </row>
    <row r="383" spans="1:1">
      <c r="A383" s="53"/>
    </row>
    <row r="384" spans="1:1">
      <c r="A384" s="53"/>
    </row>
    <row r="385" spans="1:1">
      <c r="A385" s="53"/>
    </row>
    <row r="386" spans="1:1">
      <c r="A386" s="53"/>
    </row>
    <row r="387" spans="1:1">
      <c r="A387" s="53"/>
    </row>
    <row r="388" spans="1:1">
      <c r="A388" s="53"/>
    </row>
    <row r="389" spans="1:1">
      <c r="A389" s="53"/>
    </row>
    <row r="390" spans="1:1">
      <c r="A390" s="53"/>
    </row>
    <row r="391" spans="1:1">
      <c r="A391" s="53"/>
    </row>
    <row r="392" spans="1:1">
      <c r="A392" s="53"/>
    </row>
    <row r="393" spans="1:1">
      <c r="A393" s="53"/>
    </row>
    <row r="394" spans="1:1">
      <c r="A394" s="53"/>
    </row>
    <row r="395" spans="1:1">
      <c r="A395" s="53"/>
    </row>
    <row r="396" spans="1:1">
      <c r="A396" s="53"/>
    </row>
    <row r="397" spans="1:1">
      <c r="A397" s="53"/>
    </row>
    <row r="398" spans="1:1">
      <c r="A398" s="53"/>
    </row>
    <row r="399" spans="1:1">
      <c r="A399" s="53"/>
    </row>
    <row r="400" spans="1:1">
      <c r="A400" s="53"/>
    </row>
    <row r="401" spans="1:1">
      <c r="A401" s="53"/>
    </row>
    <row r="402" spans="1:1">
      <c r="A402" s="53"/>
    </row>
    <row r="403" spans="1:1">
      <c r="A403" s="53"/>
    </row>
    <row r="404" spans="1:1">
      <c r="A404" s="53"/>
    </row>
    <row r="405" spans="1:1">
      <c r="A405" s="53"/>
    </row>
    <row r="406" spans="1:1">
      <c r="A406" s="53"/>
    </row>
    <row r="407" spans="1:1">
      <c r="A407" s="53"/>
    </row>
    <row r="408" spans="1:1">
      <c r="A408" s="53"/>
    </row>
    <row r="409" spans="1:1">
      <c r="A409" s="53"/>
    </row>
    <row r="410" spans="1:1">
      <c r="A410" s="53"/>
    </row>
    <row r="411" spans="1:1">
      <c r="A411" s="53"/>
    </row>
    <row r="412" spans="1:1">
      <c r="A412" s="53"/>
    </row>
    <row r="413" spans="1:1">
      <c r="A413" s="53"/>
    </row>
    <row r="414" spans="1:1">
      <c r="A414" s="53"/>
    </row>
    <row r="415" spans="1:1">
      <c r="A415" s="53"/>
    </row>
    <row r="416" spans="1:1">
      <c r="A416" s="53"/>
    </row>
    <row r="417" spans="1:1">
      <c r="A417" s="53"/>
    </row>
    <row r="418" spans="1:1">
      <c r="A418" s="53"/>
    </row>
    <row r="419" spans="1:1">
      <c r="A419" s="53"/>
    </row>
    <row r="420" spans="1:1">
      <c r="A420" s="53"/>
    </row>
    <row r="421" spans="1:1">
      <c r="A421" s="53"/>
    </row>
    <row r="422" spans="1:1">
      <c r="A422" s="53"/>
    </row>
    <row r="423" spans="1:1">
      <c r="A423" s="53"/>
    </row>
    <row r="424" spans="1:1">
      <c r="A424" s="53"/>
    </row>
    <row r="425" spans="1:1">
      <c r="A425" s="53"/>
    </row>
    <row r="426" spans="1:1">
      <c r="A426" s="53"/>
    </row>
    <row r="427" spans="1:1">
      <c r="A427" s="53"/>
    </row>
    <row r="428" spans="1:1">
      <c r="A428" s="53"/>
    </row>
    <row r="429" spans="1:1">
      <c r="A429" s="53"/>
    </row>
    <row r="430" spans="1:1">
      <c r="A430" s="53"/>
    </row>
    <row r="431" spans="1:1">
      <c r="A431" s="53"/>
    </row>
    <row r="432" spans="1:1">
      <c r="A432" s="53"/>
    </row>
    <row r="433" spans="1:1">
      <c r="A433" s="53"/>
    </row>
    <row r="434" spans="1:1">
      <c r="A434" s="53"/>
    </row>
    <row r="435" spans="1:1">
      <c r="A435" s="53"/>
    </row>
    <row r="436" spans="1:1">
      <c r="A436" s="53"/>
    </row>
    <row r="437" spans="1:1">
      <c r="A437" s="53"/>
    </row>
    <row r="438" spans="1:1">
      <c r="A438" s="53"/>
    </row>
    <row r="439" spans="1:1">
      <c r="A439" s="53"/>
    </row>
    <row r="440" spans="1:1">
      <c r="A440" s="53"/>
    </row>
    <row r="441" spans="1:1">
      <c r="A441" s="53"/>
    </row>
    <row r="442" spans="1:1">
      <c r="A442" s="53"/>
    </row>
    <row r="443" spans="1:1">
      <c r="A443" s="53"/>
    </row>
    <row r="444" spans="1:1">
      <c r="A444" s="53"/>
    </row>
    <row r="445" spans="1:1">
      <c r="A445" s="53"/>
    </row>
    <row r="446" spans="1:1">
      <c r="A446" s="53"/>
    </row>
    <row r="447" spans="1:1">
      <c r="A447" s="53"/>
    </row>
    <row r="448" spans="1:1">
      <c r="A448" s="53"/>
    </row>
    <row r="449" spans="1:1">
      <c r="A449" s="53"/>
    </row>
    <row r="450" spans="1:1">
      <c r="A450" s="53"/>
    </row>
    <row r="451" spans="1:1">
      <c r="A451" s="53"/>
    </row>
    <row r="452" spans="1:1">
      <c r="A452" s="53"/>
    </row>
    <row r="453" spans="1:1">
      <c r="A453" s="53"/>
    </row>
    <row r="454" spans="1:1">
      <c r="A454" s="53"/>
    </row>
    <row r="455" spans="1:1">
      <c r="A455" s="53"/>
    </row>
    <row r="456" spans="1:1">
      <c r="A456" s="53"/>
    </row>
    <row r="457" spans="1:1">
      <c r="A457" s="53"/>
    </row>
    <row r="458" spans="1:1">
      <c r="A458" s="53"/>
    </row>
    <row r="459" spans="1:1">
      <c r="A459" s="53"/>
    </row>
    <row r="460" spans="1:1">
      <c r="A460" s="53"/>
    </row>
    <row r="461" spans="1:1">
      <c r="A461" s="53"/>
    </row>
    <row r="462" spans="1:1">
      <c r="A462" s="53"/>
    </row>
    <row r="463" spans="1:1">
      <c r="A463" s="53"/>
    </row>
    <row r="464" spans="1:1">
      <c r="A464" s="53"/>
    </row>
    <row r="465" spans="1:1">
      <c r="A465" s="53"/>
    </row>
    <row r="466" spans="1:1">
      <c r="A466" s="53"/>
    </row>
    <row r="467" spans="1:1">
      <c r="A467" s="53"/>
    </row>
    <row r="468" spans="1:1">
      <c r="A468" s="53"/>
    </row>
    <row r="469" spans="1:1">
      <c r="A469" s="53"/>
    </row>
    <row r="470" spans="1:1">
      <c r="A470" s="53"/>
    </row>
    <row r="471" spans="1:1">
      <c r="A471" s="53"/>
    </row>
    <row r="472" spans="1:1">
      <c r="A472" s="53"/>
    </row>
    <row r="473" spans="1:1">
      <c r="A473" s="53"/>
    </row>
    <row r="474" spans="1:1">
      <c r="A474" s="53"/>
    </row>
    <row r="475" spans="1:1">
      <c r="A475" s="53"/>
    </row>
    <row r="476" spans="1:1">
      <c r="A476" s="53"/>
    </row>
    <row r="477" spans="1:1">
      <c r="A477" s="53"/>
    </row>
    <row r="478" spans="1:1">
      <c r="A478" s="53"/>
    </row>
    <row r="479" spans="1:1">
      <c r="A479" s="53"/>
    </row>
    <row r="480" spans="1:1">
      <c r="A480" s="53"/>
    </row>
    <row r="481" spans="1:1">
      <c r="A481" s="53"/>
    </row>
    <row r="482" spans="1:1">
      <c r="A482" s="53"/>
    </row>
    <row r="483" spans="1:1">
      <c r="A483" s="53"/>
    </row>
    <row r="484" spans="1:1">
      <c r="A484" s="53"/>
    </row>
    <row r="485" spans="1:1">
      <c r="A485" s="53"/>
    </row>
    <row r="486" spans="1:1">
      <c r="A486" s="53"/>
    </row>
    <row r="487" spans="1:1">
      <c r="A487" s="53"/>
    </row>
    <row r="488" spans="1:1">
      <c r="A488" s="53"/>
    </row>
    <row r="489" spans="1:1">
      <c r="A489" s="53"/>
    </row>
    <row r="490" spans="1:1">
      <c r="A490" s="53"/>
    </row>
    <row r="491" spans="1:1">
      <c r="A491" s="53"/>
    </row>
    <row r="492" spans="1:1">
      <c r="A492" s="53"/>
    </row>
    <row r="493" spans="1:1">
      <c r="A493" s="53"/>
    </row>
    <row r="494" spans="1:1">
      <c r="A494" s="53"/>
    </row>
    <row r="495" spans="1:1">
      <c r="A495" s="53"/>
    </row>
    <row r="496" spans="1:1">
      <c r="A496" s="53"/>
    </row>
    <row r="497" spans="1:1">
      <c r="A497" s="53"/>
    </row>
    <row r="498" spans="1:1">
      <c r="A498" s="53"/>
    </row>
    <row r="499" spans="1:1">
      <c r="A499" s="53"/>
    </row>
    <row r="500" spans="1:1">
      <c r="A500" s="53"/>
    </row>
    <row r="501" spans="1:1">
      <c r="A501" s="53"/>
    </row>
    <row r="502" spans="1:1">
      <c r="A502" s="53"/>
    </row>
    <row r="503" spans="1:1">
      <c r="A503" s="53"/>
    </row>
    <row r="504" spans="1:1">
      <c r="A504" s="53"/>
    </row>
    <row r="505" spans="1:1">
      <c r="A505" s="53"/>
    </row>
    <row r="506" spans="1:1">
      <c r="A506" s="53"/>
    </row>
    <row r="507" spans="1:1">
      <c r="A507" s="53"/>
    </row>
    <row r="508" spans="1:1">
      <c r="A508" s="53"/>
    </row>
    <row r="509" spans="1:1">
      <c r="A509" s="53"/>
    </row>
    <row r="510" spans="1:1">
      <c r="A510" s="53"/>
    </row>
    <row r="511" spans="1:1">
      <c r="A511" s="53"/>
    </row>
    <row r="512" spans="1:1">
      <c r="A512" s="53"/>
    </row>
    <row r="513" spans="1:1">
      <c r="A513" s="53"/>
    </row>
    <row r="514" spans="1:1">
      <c r="A514" s="53"/>
    </row>
    <row r="515" spans="1:1">
      <c r="A515" s="53"/>
    </row>
    <row r="516" spans="1:1">
      <c r="A516" s="53"/>
    </row>
    <row r="517" spans="1:1">
      <c r="A517" s="53"/>
    </row>
    <row r="518" spans="1:1">
      <c r="A518" s="53"/>
    </row>
    <row r="519" spans="1:1">
      <c r="A519" s="53"/>
    </row>
    <row r="520" spans="1:1">
      <c r="A520" s="53"/>
    </row>
    <row r="521" spans="1:1">
      <c r="A521" s="53"/>
    </row>
    <row r="522" spans="1:1">
      <c r="A522" s="53"/>
    </row>
    <row r="523" spans="1:1">
      <c r="A523" s="53"/>
    </row>
    <row r="524" spans="1:1">
      <c r="A524" s="53"/>
    </row>
    <row r="525" spans="1:1">
      <c r="A525" s="53"/>
    </row>
    <row r="526" spans="1:1">
      <c r="A526" s="53"/>
    </row>
    <row r="527" spans="1:1">
      <c r="A527" s="53"/>
    </row>
    <row r="528" spans="1:1">
      <c r="A528" s="53"/>
    </row>
    <row r="529" spans="1:1">
      <c r="A529" s="53"/>
    </row>
    <row r="530" spans="1:1">
      <c r="A530" s="53"/>
    </row>
    <row r="531" spans="1:1">
      <c r="A531" s="53"/>
    </row>
    <row r="532" spans="1:1">
      <c r="A532" s="53"/>
    </row>
    <row r="533" spans="1:1">
      <c r="A533" s="53"/>
    </row>
    <row r="534" spans="1:1">
      <c r="A534" s="53"/>
    </row>
    <row r="535" spans="1:1">
      <c r="A535" s="53"/>
    </row>
    <row r="536" spans="1:1">
      <c r="A536" s="53"/>
    </row>
    <row r="537" spans="1:1">
      <c r="A537" s="53"/>
    </row>
    <row r="538" spans="1:1">
      <c r="A538" s="53"/>
    </row>
    <row r="539" spans="1:1">
      <c r="A539" s="53"/>
    </row>
    <row r="540" spans="1:1">
      <c r="A540" s="53"/>
    </row>
    <row r="541" spans="1:1">
      <c r="A541" s="53"/>
    </row>
    <row r="542" spans="1:1">
      <c r="A542" s="53"/>
    </row>
    <row r="543" spans="1:1">
      <c r="A543" s="53"/>
    </row>
    <row r="544" spans="1:1">
      <c r="A544" s="53"/>
    </row>
    <row r="545" spans="1:1">
      <c r="A545" s="53"/>
    </row>
    <row r="546" spans="1:1">
      <c r="A546" s="53"/>
    </row>
    <row r="547" spans="1:1">
      <c r="A547" s="53"/>
    </row>
    <row r="548" spans="1:1">
      <c r="A548" s="53"/>
    </row>
    <row r="549" spans="1:1">
      <c r="A549" s="53"/>
    </row>
    <row r="550" spans="1:1">
      <c r="A550" s="53"/>
    </row>
    <row r="551" spans="1:1">
      <c r="A551" s="53"/>
    </row>
    <row r="552" spans="1:1">
      <c r="A552" s="53"/>
    </row>
    <row r="553" spans="1:1">
      <c r="A553" s="53"/>
    </row>
    <row r="554" spans="1:1">
      <c r="A554" s="53"/>
    </row>
    <row r="555" spans="1:1">
      <c r="A555" s="53"/>
    </row>
    <row r="556" spans="1:1">
      <c r="A556" s="53"/>
    </row>
    <row r="557" spans="1:1">
      <c r="A557" s="53"/>
    </row>
    <row r="558" spans="1:1">
      <c r="A558" s="53"/>
    </row>
    <row r="559" spans="1:1">
      <c r="A559" s="53"/>
    </row>
    <row r="560" spans="1:1">
      <c r="A560" s="53"/>
    </row>
    <row r="561" spans="1:1">
      <c r="A561" s="53"/>
    </row>
    <row r="562" spans="1:1">
      <c r="A562" s="53"/>
    </row>
    <row r="563" spans="1:1">
      <c r="A563" s="53"/>
    </row>
    <row r="564" spans="1:1">
      <c r="A564" s="53"/>
    </row>
    <row r="565" spans="1:1">
      <c r="A565" s="53"/>
    </row>
    <row r="566" spans="1:1">
      <c r="A566" s="53"/>
    </row>
    <row r="567" spans="1:1">
      <c r="A567" s="53"/>
    </row>
    <row r="568" spans="1:1">
      <c r="A568" s="53"/>
    </row>
    <row r="569" spans="1:1">
      <c r="A569" s="53"/>
    </row>
    <row r="570" spans="1:1">
      <c r="A570" s="53"/>
    </row>
    <row r="571" spans="1:1">
      <c r="A571" s="53"/>
    </row>
    <row r="572" spans="1:1">
      <c r="A572" s="53"/>
    </row>
    <row r="573" spans="1:1">
      <c r="A573" s="53"/>
    </row>
    <row r="574" spans="1:1">
      <c r="A574" s="53"/>
    </row>
    <row r="575" spans="1:1">
      <c r="A575" s="53"/>
    </row>
    <row r="576" spans="1:1">
      <c r="A576" s="53"/>
    </row>
    <row r="577" spans="1:1">
      <c r="A577" s="53"/>
    </row>
    <row r="578" spans="1:1">
      <c r="A578" s="53"/>
    </row>
    <row r="579" spans="1:1">
      <c r="A579" s="53"/>
    </row>
    <row r="580" spans="1:1">
      <c r="A580" s="53"/>
    </row>
    <row r="581" spans="1:1">
      <c r="A581" s="53"/>
    </row>
    <row r="582" spans="1:1">
      <c r="A582" s="53"/>
    </row>
    <row r="583" spans="1:1">
      <c r="A583" s="53"/>
    </row>
    <row r="584" spans="1:1">
      <c r="A584" s="53"/>
    </row>
    <row r="585" spans="1:1">
      <c r="A585" s="53"/>
    </row>
    <row r="586" spans="1:1">
      <c r="A586" s="53"/>
    </row>
    <row r="587" spans="1:1">
      <c r="A587" s="53"/>
    </row>
    <row r="588" spans="1:1">
      <c r="A588" s="53"/>
    </row>
    <row r="589" spans="1:1">
      <c r="A589" s="53"/>
    </row>
    <row r="590" spans="1:1">
      <c r="A590" s="53"/>
    </row>
    <row r="591" spans="1:1">
      <c r="A591" s="53"/>
    </row>
    <row r="592" spans="1:1">
      <c r="A592" s="53"/>
    </row>
    <row r="593" spans="1:1">
      <c r="A593" s="53"/>
    </row>
    <row r="594" spans="1:1">
      <c r="A594" s="53"/>
    </row>
    <row r="595" spans="1:1">
      <c r="A595" s="53"/>
    </row>
    <row r="596" spans="1:1">
      <c r="A596" s="53"/>
    </row>
    <row r="597" spans="1:1">
      <c r="A597" s="53"/>
    </row>
    <row r="598" spans="1:1">
      <c r="A598" s="53"/>
    </row>
    <row r="599" spans="1:1">
      <c r="A599" s="53"/>
    </row>
    <row r="600" spans="1:1">
      <c r="A600" s="53"/>
    </row>
    <row r="601" spans="1:1">
      <c r="A601" s="53"/>
    </row>
    <row r="602" spans="1:1">
      <c r="A602" s="53"/>
    </row>
    <row r="603" spans="1:1">
      <c r="A603" s="53"/>
    </row>
    <row r="604" spans="1:1">
      <c r="A604" s="53"/>
    </row>
    <row r="605" spans="1:1">
      <c r="A605" s="53"/>
    </row>
    <row r="606" spans="1:1">
      <c r="A606" s="53"/>
    </row>
    <row r="607" spans="1:1">
      <c r="A607" s="53"/>
    </row>
    <row r="608" spans="1:1">
      <c r="A608" s="53"/>
    </row>
    <row r="609" spans="1:1">
      <c r="A609" s="53"/>
    </row>
    <row r="610" spans="1:1">
      <c r="A610" s="53"/>
    </row>
    <row r="611" spans="1:1">
      <c r="A611" s="53"/>
    </row>
    <row r="612" spans="1:1">
      <c r="A612" s="53"/>
    </row>
    <row r="613" spans="1:1">
      <c r="A613" s="53"/>
    </row>
    <row r="614" spans="1:1">
      <c r="A614" s="53"/>
    </row>
    <row r="615" spans="1:1">
      <c r="A615" s="53"/>
    </row>
    <row r="616" spans="1:1">
      <c r="A616" s="53"/>
    </row>
    <row r="617" spans="1:1">
      <c r="A617" s="53"/>
    </row>
    <row r="618" spans="1:1">
      <c r="A618" s="53"/>
    </row>
    <row r="619" spans="1:1">
      <c r="A619" s="53"/>
    </row>
    <row r="620" spans="1:1">
      <c r="A620" s="53"/>
    </row>
    <row r="621" spans="1:1">
      <c r="A621" s="53"/>
    </row>
    <row r="622" spans="1:1">
      <c r="A622" s="53"/>
    </row>
    <row r="623" spans="1:1">
      <c r="A623" s="53"/>
    </row>
    <row r="624" spans="1:1">
      <c r="A624" s="53"/>
    </row>
    <row r="625" spans="1:1">
      <c r="A625" s="53"/>
    </row>
    <row r="626" spans="1:1">
      <c r="A626" s="53"/>
    </row>
    <row r="627" spans="1:1">
      <c r="A627" s="53"/>
    </row>
    <row r="628" spans="1:1">
      <c r="A628" s="53"/>
    </row>
    <row r="629" spans="1:1">
      <c r="A629" s="53"/>
    </row>
    <row r="630" spans="1:1">
      <c r="A630" s="53"/>
    </row>
    <row r="631" spans="1:1">
      <c r="A631" s="53"/>
    </row>
    <row r="632" spans="1:1">
      <c r="A632" s="53"/>
    </row>
    <row r="633" spans="1:1">
      <c r="A633" s="53"/>
    </row>
    <row r="634" spans="1:1">
      <c r="A634" s="53"/>
    </row>
    <row r="635" spans="1:1">
      <c r="A635" s="53"/>
    </row>
    <row r="636" spans="1:1">
      <c r="A636" s="53"/>
    </row>
    <row r="637" spans="1:1">
      <c r="A637" s="53"/>
    </row>
    <row r="638" spans="1:1">
      <c r="A638" s="53"/>
    </row>
    <row r="639" spans="1:1">
      <c r="A639" s="53"/>
    </row>
    <row r="640" spans="1:1">
      <c r="A640" s="53"/>
    </row>
    <row r="641" spans="1:1">
      <c r="A641" s="53"/>
    </row>
    <row r="642" spans="1:1">
      <c r="A642" s="53"/>
    </row>
    <row r="643" spans="1:1">
      <c r="A643" s="53"/>
    </row>
    <row r="644" spans="1:1">
      <c r="A644" s="53"/>
    </row>
    <row r="645" spans="1:1">
      <c r="A645" s="53"/>
    </row>
    <row r="646" spans="1:1">
      <c r="A646" s="53"/>
    </row>
    <row r="647" spans="1:1">
      <c r="A647" s="53"/>
    </row>
    <row r="648" spans="1:1">
      <c r="A648" s="53"/>
    </row>
    <row r="649" spans="1:1">
      <c r="A649" s="53"/>
    </row>
    <row r="650" spans="1:1">
      <c r="A650" s="53"/>
    </row>
    <row r="651" spans="1:1">
      <c r="A651" s="53"/>
    </row>
    <row r="652" spans="1:1">
      <c r="A652" s="53"/>
    </row>
    <row r="653" spans="1:1">
      <c r="A653" s="53"/>
    </row>
    <row r="654" spans="1:1">
      <c r="A654" s="53"/>
    </row>
    <row r="655" spans="1:1">
      <c r="A655" s="53"/>
    </row>
    <row r="656" spans="1:1">
      <c r="A656" s="53"/>
    </row>
    <row r="657" spans="1:1">
      <c r="A657" s="53"/>
    </row>
    <row r="658" spans="1:1">
      <c r="A658" s="53"/>
    </row>
    <row r="659" spans="1:1">
      <c r="A659" s="53"/>
    </row>
    <row r="660" spans="1:1">
      <c r="A660" s="53"/>
    </row>
    <row r="661" spans="1:1">
      <c r="A661" s="53"/>
    </row>
    <row r="662" spans="1:1">
      <c r="A662" s="53"/>
    </row>
    <row r="663" spans="1:1">
      <c r="A663" s="53"/>
    </row>
    <row r="664" spans="1:1">
      <c r="A664" s="53"/>
    </row>
    <row r="665" spans="1:1">
      <c r="A665" s="53"/>
    </row>
    <row r="666" spans="1:1">
      <c r="A666" s="53"/>
    </row>
    <row r="667" spans="1:1">
      <c r="A667" s="53"/>
    </row>
    <row r="668" spans="1:1">
      <c r="A668" s="53"/>
    </row>
    <row r="669" spans="1:1">
      <c r="A669" s="53"/>
    </row>
    <row r="670" spans="1:1">
      <c r="A670" s="53"/>
    </row>
    <row r="671" spans="1:1">
      <c r="A671" s="53"/>
    </row>
    <row r="672" spans="1:1">
      <c r="A672" s="53"/>
    </row>
    <row r="673" spans="1:1">
      <c r="A673" s="53"/>
    </row>
    <row r="674" spans="1:1">
      <c r="A674" s="53"/>
    </row>
    <row r="675" spans="1:1">
      <c r="A675" s="53"/>
    </row>
    <row r="676" spans="1:1">
      <c r="A676" s="53"/>
    </row>
    <row r="677" spans="1:1">
      <c r="A677" s="53"/>
    </row>
    <row r="678" spans="1:1">
      <c r="A678" s="53"/>
    </row>
    <row r="679" spans="1:1">
      <c r="A679" s="53"/>
    </row>
    <row r="680" spans="1:1">
      <c r="A680" s="53"/>
    </row>
    <row r="681" spans="1:1">
      <c r="A681" s="53"/>
    </row>
    <row r="682" spans="1:1">
      <c r="A682" s="53"/>
    </row>
    <row r="683" spans="1:1">
      <c r="A683" s="53"/>
    </row>
    <row r="684" spans="1:1">
      <c r="A684" s="53"/>
    </row>
    <row r="685" spans="1:1">
      <c r="A685" s="53"/>
    </row>
    <row r="686" spans="1:1">
      <c r="A686" s="53"/>
    </row>
    <row r="687" spans="1:1">
      <c r="A687" s="53"/>
    </row>
    <row r="688" spans="1:1">
      <c r="A688" s="53"/>
    </row>
    <row r="689" spans="1:1">
      <c r="A689" s="53"/>
    </row>
    <row r="690" spans="1:1">
      <c r="A690" s="53"/>
    </row>
    <row r="691" spans="1:1">
      <c r="A691" s="53"/>
    </row>
    <row r="692" spans="1:1">
      <c r="A692" s="53"/>
    </row>
    <row r="693" spans="1:1">
      <c r="A693" s="53"/>
    </row>
    <row r="694" spans="1:1">
      <c r="A694" s="53"/>
    </row>
    <row r="695" spans="1:1">
      <c r="A695" s="53"/>
    </row>
    <row r="696" spans="1:1">
      <c r="A696" s="53"/>
    </row>
    <row r="697" spans="1:1">
      <c r="A697" s="53"/>
    </row>
    <row r="698" spans="1:1">
      <c r="A698" s="53"/>
    </row>
    <row r="699" spans="1:1">
      <c r="A699" s="53"/>
    </row>
    <row r="700" spans="1:1">
      <c r="A700" s="53"/>
    </row>
    <row r="701" spans="1:1">
      <c r="A701" s="53"/>
    </row>
    <row r="702" spans="1:1">
      <c r="A702" s="53"/>
    </row>
    <row r="703" spans="1:1">
      <c r="A703" s="53"/>
    </row>
    <row r="704" spans="1:1">
      <c r="A704" s="53"/>
    </row>
    <row r="705" spans="1:1">
      <c r="A705" s="53"/>
    </row>
    <row r="706" spans="1:1">
      <c r="A706" s="53"/>
    </row>
    <row r="707" spans="1:1">
      <c r="A707" s="53"/>
    </row>
    <row r="708" spans="1:1">
      <c r="A708" s="53"/>
    </row>
    <row r="709" spans="1:1">
      <c r="A709" s="53"/>
    </row>
    <row r="710" spans="1:1">
      <c r="A710" s="53"/>
    </row>
    <row r="711" spans="1:1">
      <c r="A711" s="53"/>
    </row>
    <row r="712" spans="1:1">
      <c r="A712" s="53"/>
    </row>
    <row r="713" spans="1:1">
      <c r="A713" s="53"/>
    </row>
    <row r="714" spans="1:1">
      <c r="A714" s="53"/>
    </row>
    <row r="715" spans="1:1">
      <c r="A715" s="53"/>
    </row>
    <row r="716" spans="1:1">
      <c r="A716" s="53"/>
    </row>
    <row r="717" spans="1:1">
      <c r="A717" s="53"/>
    </row>
    <row r="718" spans="1:1">
      <c r="A718" s="53"/>
    </row>
    <row r="719" spans="1:1">
      <c r="A719" s="53"/>
    </row>
    <row r="720" spans="1:1">
      <c r="A720" s="53"/>
    </row>
    <row r="721" spans="1:1">
      <c r="A721" s="53"/>
    </row>
    <row r="722" spans="1:1">
      <c r="A722" s="53"/>
    </row>
    <row r="723" spans="1:1">
      <c r="A723" s="53"/>
    </row>
    <row r="724" spans="1:1">
      <c r="A724" s="53"/>
    </row>
    <row r="725" spans="1:1">
      <c r="A725" s="53"/>
    </row>
    <row r="726" spans="1:1">
      <c r="A726" s="53"/>
    </row>
    <row r="727" spans="1:1">
      <c r="A727" s="53"/>
    </row>
    <row r="728" spans="1:1">
      <c r="A728" s="53"/>
    </row>
    <row r="729" spans="1:1">
      <c r="A729" s="53"/>
    </row>
    <row r="730" spans="1:1">
      <c r="A730" s="53"/>
    </row>
    <row r="731" spans="1:1">
      <c r="A731" s="53"/>
    </row>
    <row r="732" spans="1:1">
      <c r="A732" s="53"/>
    </row>
    <row r="733" spans="1:1">
      <c r="A733" s="53"/>
    </row>
    <row r="734" spans="1:1">
      <c r="A734" s="53"/>
    </row>
    <row r="735" spans="1:1">
      <c r="A735" s="53"/>
    </row>
    <row r="736" spans="1:1">
      <c r="A736" s="53"/>
    </row>
    <row r="737" spans="1:1">
      <c r="A737" s="53"/>
    </row>
    <row r="738" spans="1:1">
      <c r="A738" s="53"/>
    </row>
    <row r="739" spans="1:1">
      <c r="A739" s="53"/>
    </row>
    <row r="740" spans="1:1">
      <c r="A740" s="53"/>
    </row>
    <row r="741" spans="1:1">
      <c r="A741" s="53"/>
    </row>
    <row r="742" spans="1:1">
      <c r="A742" s="53"/>
    </row>
    <row r="743" spans="1:1">
      <c r="A743" s="53"/>
    </row>
    <row r="744" spans="1:1">
      <c r="A744" s="53"/>
    </row>
    <row r="745" spans="1:1">
      <c r="A745" s="53"/>
    </row>
    <row r="746" spans="1:1">
      <c r="A746" s="53"/>
    </row>
    <row r="747" spans="1:1">
      <c r="A747" s="53"/>
    </row>
    <row r="748" spans="1:1">
      <c r="A748" s="53"/>
    </row>
    <row r="749" spans="1:1">
      <c r="A749" s="53"/>
    </row>
    <row r="750" spans="1:1">
      <c r="A750" s="53"/>
    </row>
    <row r="751" spans="1:1">
      <c r="A751" s="53"/>
    </row>
    <row r="752" spans="1:1">
      <c r="A752" s="53"/>
    </row>
    <row r="753" spans="1:1">
      <c r="A753" s="53"/>
    </row>
    <row r="754" spans="1:1">
      <c r="A754" s="53"/>
    </row>
    <row r="755" spans="1:1">
      <c r="A755" s="53"/>
    </row>
    <row r="756" spans="1:1">
      <c r="A756" s="53"/>
    </row>
    <row r="757" spans="1:1">
      <c r="A757" s="53"/>
    </row>
    <row r="758" spans="1:1">
      <c r="A758" s="53"/>
    </row>
    <row r="759" spans="1:1">
      <c r="A759" s="53"/>
    </row>
    <row r="760" spans="1:1">
      <c r="A760" s="53"/>
    </row>
    <row r="761" spans="1:1">
      <c r="A761" s="53"/>
    </row>
    <row r="762" spans="1:1">
      <c r="A762" s="53"/>
    </row>
    <row r="763" spans="1:1">
      <c r="A763" s="53"/>
    </row>
    <row r="764" spans="1:1">
      <c r="A764" s="53"/>
    </row>
    <row r="765" spans="1:1">
      <c r="A765" s="53"/>
    </row>
    <row r="766" spans="1:1">
      <c r="A766" s="53"/>
    </row>
    <row r="767" spans="1:1">
      <c r="A767" s="53"/>
    </row>
    <row r="768" spans="1:1">
      <c r="A768" s="53"/>
    </row>
    <row r="769" spans="1:1">
      <c r="A769" s="53"/>
    </row>
    <row r="770" spans="1:1">
      <c r="A770" s="53"/>
    </row>
    <row r="771" spans="1:1">
      <c r="A771" s="53"/>
    </row>
    <row r="772" spans="1:1">
      <c r="A772" s="53"/>
    </row>
    <row r="773" spans="1:1">
      <c r="A773" s="53"/>
    </row>
    <row r="774" spans="1:1">
      <c r="A774" s="53"/>
    </row>
    <row r="775" spans="1:1">
      <c r="A775" s="53"/>
    </row>
    <row r="776" spans="1:1">
      <c r="A776" s="53"/>
    </row>
    <row r="777" spans="1:1">
      <c r="A777" s="53"/>
    </row>
    <row r="778" spans="1:1">
      <c r="A778" s="53"/>
    </row>
    <row r="779" spans="1:1">
      <c r="A779" s="53"/>
    </row>
    <row r="780" spans="1:1">
      <c r="A780" s="53"/>
    </row>
    <row r="781" spans="1:1">
      <c r="A781" s="53"/>
    </row>
    <row r="782" spans="1:1">
      <c r="A782" s="53"/>
    </row>
    <row r="783" spans="1:1">
      <c r="A783" s="53"/>
    </row>
    <row r="784" spans="1:1">
      <c r="A784" s="53"/>
    </row>
    <row r="785" spans="1:1">
      <c r="A785" s="53"/>
    </row>
    <row r="786" spans="1:1">
      <c r="A786" s="53"/>
    </row>
    <row r="787" spans="1:1">
      <c r="A787" s="53"/>
    </row>
    <row r="788" spans="1:1">
      <c r="A788" s="53"/>
    </row>
    <row r="789" spans="1:1">
      <c r="A789" s="53"/>
    </row>
    <row r="790" spans="1:1">
      <c r="A790" s="53"/>
    </row>
    <row r="791" spans="1:1">
      <c r="A791" s="53"/>
    </row>
    <row r="792" spans="1:1">
      <c r="A792" s="53"/>
    </row>
    <row r="793" spans="1:1">
      <c r="A793" s="53"/>
    </row>
    <row r="794" spans="1:1">
      <c r="A794" s="53"/>
    </row>
    <row r="795" spans="1:1">
      <c r="A795" s="53"/>
    </row>
    <row r="796" spans="1:1">
      <c r="A796" s="53"/>
    </row>
    <row r="797" spans="1:1">
      <c r="A797" s="53"/>
    </row>
    <row r="798" spans="1:1">
      <c r="A798" s="53"/>
    </row>
    <row r="799" spans="1:1">
      <c r="A799" s="53"/>
    </row>
    <row r="800" spans="1:1">
      <c r="A800" s="53"/>
    </row>
    <row r="801" spans="1:1">
      <c r="A801" s="53"/>
    </row>
    <row r="802" spans="1:1">
      <c r="A802" s="53"/>
    </row>
    <row r="803" spans="1:1">
      <c r="A803" s="53"/>
    </row>
    <row r="804" spans="1:1">
      <c r="A804" s="53"/>
    </row>
    <row r="805" spans="1:1">
      <c r="A805" s="53"/>
    </row>
    <row r="806" spans="1:1">
      <c r="A806" s="53"/>
    </row>
    <row r="807" spans="1:1">
      <c r="A807" s="53"/>
    </row>
    <row r="808" spans="1:1">
      <c r="A808" s="53"/>
    </row>
    <row r="809" spans="1:1">
      <c r="A809" s="53"/>
    </row>
    <row r="810" spans="1:1">
      <c r="A810" s="53"/>
    </row>
    <row r="811" spans="1:1">
      <c r="A811" s="53"/>
    </row>
    <row r="812" spans="1:1">
      <c r="A812" s="53"/>
    </row>
    <row r="813" spans="1:1">
      <c r="A813" s="53"/>
    </row>
    <row r="814" spans="1:1">
      <c r="A814" s="53"/>
    </row>
    <row r="815" spans="1:1">
      <c r="A815" s="53"/>
    </row>
    <row r="816" spans="1:1">
      <c r="A816" s="53"/>
    </row>
    <row r="817" spans="1:1">
      <c r="A817" s="53"/>
    </row>
    <row r="818" spans="1:1">
      <c r="A818" s="53"/>
    </row>
    <row r="819" spans="1:1">
      <c r="A819" s="53"/>
    </row>
    <row r="820" spans="1:1">
      <c r="A820" s="53"/>
    </row>
    <row r="821" spans="1:1">
      <c r="A821" s="53"/>
    </row>
    <row r="822" spans="1:1">
      <c r="A822" s="53"/>
    </row>
    <row r="823" spans="1:1">
      <c r="A823" s="53"/>
    </row>
    <row r="824" spans="1:1">
      <c r="A824" s="53"/>
    </row>
    <row r="825" spans="1:1">
      <c r="A825" s="53"/>
    </row>
    <row r="826" spans="1:1">
      <c r="A826" s="53"/>
    </row>
    <row r="827" spans="1:1">
      <c r="A827" s="53"/>
    </row>
    <row r="828" spans="1:1">
      <c r="A828" s="53"/>
    </row>
    <row r="829" spans="1:1">
      <c r="A829" s="53"/>
    </row>
    <row r="830" spans="1:1">
      <c r="A830" s="53"/>
    </row>
    <row r="831" spans="1:1">
      <c r="A831" s="53"/>
    </row>
    <row r="832" spans="1:1">
      <c r="A832" s="53"/>
    </row>
    <row r="833" spans="1:1">
      <c r="A833" s="53"/>
    </row>
    <row r="834" spans="1:1">
      <c r="A834" s="53"/>
    </row>
    <row r="835" spans="1:1">
      <c r="A835" s="53"/>
    </row>
    <row r="836" spans="1:1">
      <c r="A836" s="53"/>
    </row>
    <row r="837" spans="1:1">
      <c r="A837" s="53"/>
    </row>
    <row r="838" spans="1:1">
      <c r="A838" s="53"/>
    </row>
    <row r="839" spans="1:1">
      <c r="A839" s="53"/>
    </row>
    <row r="840" spans="1:1">
      <c r="A840" s="53"/>
    </row>
    <row r="841" spans="1:1">
      <c r="A841" s="53"/>
    </row>
    <row r="842" spans="1:1">
      <c r="A842" s="53"/>
    </row>
    <row r="843" spans="1:1">
      <c r="A843" s="53"/>
    </row>
    <row r="844" spans="1:1">
      <c r="A844" s="53"/>
    </row>
    <row r="845" spans="1:1">
      <c r="A845" s="53"/>
    </row>
    <row r="846" spans="1:1">
      <c r="A846" s="53"/>
    </row>
    <row r="847" spans="1:1">
      <c r="A847" s="53"/>
    </row>
    <row r="848" spans="1:1">
      <c r="A848" s="53"/>
    </row>
    <row r="849" spans="1:1">
      <c r="A849" s="53"/>
    </row>
    <row r="850" spans="1:1">
      <c r="A850" s="53"/>
    </row>
    <row r="851" spans="1:1">
      <c r="A851" s="53"/>
    </row>
    <row r="852" spans="1:1">
      <c r="A852" s="53"/>
    </row>
    <row r="853" spans="1:1">
      <c r="A853" s="53"/>
    </row>
    <row r="854" spans="1:1">
      <c r="A854" s="53"/>
    </row>
    <row r="855" spans="1:1">
      <c r="A855" s="53"/>
    </row>
    <row r="856" spans="1:1">
      <c r="A856" s="53"/>
    </row>
    <row r="857" spans="1:1">
      <c r="A857" s="53"/>
    </row>
    <row r="858" spans="1:1">
      <c r="A858" s="53"/>
    </row>
    <row r="859" spans="1:1">
      <c r="A859" s="53"/>
    </row>
    <row r="860" spans="1:1">
      <c r="A860" s="53"/>
    </row>
    <row r="861" spans="1:1">
      <c r="A861" s="53"/>
    </row>
    <row r="862" spans="1:1">
      <c r="A862" s="53"/>
    </row>
    <row r="863" spans="1:1">
      <c r="A863" s="53"/>
    </row>
    <row r="864" spans="1:1">
      <c r="A864" s="53"/>
    </row>
    <row r="865" spans="1:1">
      <c r="A865" s="53"/>
    </row>
    <row r="866" spans="1:1">
      <c r="A866" s="53"/>
    </row>
    <row r="867" spans="1:1">
      <c r="A867" s="53"/>
    </row>
    <row r="868" spans="1:1">
      <c r="A868" s="53"/>
    </row>
    <row r="869" spans="1:1">
      <c r="A869" s="53"/>
    </row>
    <row r="870" spans="1:1">
      <c r="A870" s="53"/>
    </row>
    <row r="871" spans="1:1">
      <c r="A871" s="53"/>
    </row>
    <row r="872" spans="1:1">
      <c r="A872" s="53"/>
    </row>
    <row r="873" spans="1:1">
      <c r="A873" s="53"/>
    </row>
    <row r="874" spans="1:1">
      <c r="A874" s="53"/>
    </row>
    <row r="875" spans="1:1">
      <c r="A875" s="53"/>
    </row>
    <row r="876" spans="1:1">
      <c r="A876" s="53"/>
    </row>
    <row r="877" spans="1:1">
      <c r="A877" s="53"/>
    </row>
    <row r="878" spans="1:1">
      <c r="A878" s="53"/>
    </row>
    <row r="879" spans="1:1">
      <c r="A879" s="53"/>
    </row>
    <row r="880" spans="1:1">
      <c r="A880" s="53"/>
    </row>
    <row r="881" spans="1:1">
      <c r="A881" s="53"/>
    </row>
    <row r="882" spans="1:1">
      <c r="A882" s="53"/>
    </row>
    <row r="883" spans="1:1">
      <c r="A883" s="53"/>
    </row>
    <row r="884" spans="1:1">
      <c r="A884" s="53"/>
    </row>
    <row r="885" spans="1:1">
      <c r="A885" s="53"/>
    </row>
    <row r="886" spans="1:1">
      <c r="A886" s="53"/>
    </row>
    <row r="887" spans="1:1">
      <c r="A887" s="53"/>
    </row>
    <row r="888" spans="1:1">
      <c r="A888" s="53"/>
    </row>
    <row r="889" spans="1:1">
      <c r="A889" s="53"/>
    </row>
    <row r="890" spans="1:1">
      <c r="A890" s="53"/>
    </row>
    <row r="891" spans="1:1">
      <c r="A891" s="53"/>
    </row>
    <row r="892" spans="1:1">
      <c r="A892" s="53"/>
    </row>
    <row r="893" spans="1:1">
      <c r="A893" s="53"/>
    </row>
    <row r="894" spans="1:1">
      <c r="A894" s="53"/>
    </row>
    <row r="895" spans="1:1">
      <c r="A895" s="53"/>
    </row>
    <row r="896" spans="1:1">
      <c r="A896" s="53"/>
    </row>
    <row r="897" spans="1:1">
      <c r="A897" s="53"/>
    </row>
    <row r="898" spans="1:1">
      <c r="A898" s="53"/>
    </row>
    <row r="899" spans="1:1">
      <c r="A899" s="53"/>
    </row>
    <row r="900" spans="1:1">
      <c r="A900" s="53"/>
    </row>
    <row r="901" spans="1:1">
      <c r="A901" s="53"/>
    </row>
    <row r="902" spans="1:1">
      <c r="A902" s="53"/>
    </row>
    <row r="903" spans="1:1">
      <c r="A903" s="53"/>
    </row>
    <row r="904" spans="1:1">
      <c r="A904" s="53"/>
    </row>
    <row r="905" spans="1:1">
      <c r="A905" s="53"/>
    </row>
    <row r="906" spans="1:1">
      <c r="A906" s="53"/>
    </row>
    <row r="907" spans="1:1">
      <c r="A907" s="53"/>
    </row>
    <row r="908" spans="1:1">
      <c r="A908" s="53"/>
    </row>
    <row r="909" spans="1:1">
      <c r="A909" s="53"/>
    </row>
    <row r="910" spans="1:1">
      <c r="A910" s="53"/>
    </row>
    <row r="911" spans="1:1">
      <c r="A911" s="53"/>
    </row>
    <row r="912" spans="1:1">
      <c r="A912" s="53"/>
    </row>
    <row r="913" spans="1:1">
      <c r="A913" s="53"/>
    </row>
    <row r="914" spans="1:1">
      <c r="A914" s="53"/>
    </row>
    <row r="915" spans="1:1">
      <c r="A915" s="53"/>
    </row>
    <row r="916" spans="1:1">
      <c r="A916" s="53"/>
    </row>
    <row r="917" spans="1:1">
      <c r="A917" s="53"/>
    </row>
    <row r="918" spans="1:1">
      <c r="A918" s="53"/>
    </row>
    <row r="919" spans="1:1">
      <c r="A919" s="53"/>
    </row>
    <row r="920" spans="1:1">
      <c r="A920" s="53"/>
    </row>
    <row r="921" spans="1:1">
      <c r="A921" s="53"/>
    </row>
    <row r="922" spans="1:1">
      <c r="A922" s="53"/>
    </row>
    <row r="923" spans="1:1">
      <c r="A923" s="53"/>
    </row>
    <row r="924" spans="1:1">
      <c r="A924" s="53"/>
    </row>
    <row r="925" spans="1:1">
      <c r="A925" s="53"/>
    </row>
    <row r="926" spans="1:1">
      <c r="A926" s="53"/>
    </row>
    <row r="927" spans="1:1">
      <c r="A927" s="53"/>
    </row>
    <row r="928" spans="1:1">
      <c r="A928" s="53"/>
    </row>
    <row r="929" spans="1:1">
      <c r="A929" s="53"/>
    </row>
    <row r="930" spans="1:1">
      <c r="A930" s="53"/>
    </row>
    <row r="931" spans="1:1">
      <c r="A931" s="53"/>
    </row>
    <row r="932" spans="1:1">
      <c r="A932" s="53"/>
    </row>
    <row r="933" spans="1:1">
      <c r="A933" s="53"/>
    </row>
    <row r="934" spans="1:1">
      <c r="A934" s="53"/>
    </row>
    <row r="935" spans="1:1">
      <c r="A935" s="53"/>
    </row>
    <row r="936" spans="1:1">
      <c r="A936" s="53"/>
    </row>
    <row r="937" spans="1:1">
      <c r="A937" s="53"/>
    </row>
    <row r="938" spans="1:1">
      <c r="A938" s="53"/>
    </row>
    <row r="939" spans="1:1">
      <c r="A939" s="53"/>
    </row>
    <row r="940" spans="1:1">
      <c r="A940" s="53"/>
    </row>
    <row r="941" spans="1:1">
      <c r="A941" s="53"/>
    </row>
    <row r="942" spans="1:1">
      <c r="A942" s="53"/>
    </row>
    <row r="943" spans="1:1">
      <c r="A943" s="53"/>
    </row>
    <row r="944" spans="1:1">
      <c r="A944" s="53"/>
    </row>
    <row r="945" spans="1:1">
      <c r="A945" s="53"/>
    </row>
    <row r="946" spans="1:1">
      <c r="A946" s="53"/>
    </row>
    <row r="947" spans="1:1">
      <c r="A947" s="53"/>
    </row>
    <row r="948" spans="1:1">
      <c r="A948" s="53"/>
    </row>
    <row r="949" spans="1:1">
      <c r="A949" s="53"/>
    </row>
    <row r="950" spans="1:1">
      <c r="A950" s="53"/>
    </row>
    <row r="951" spans="1:1">
      <c r="A951" s="53"/>
    </row>
    <row r="952" spans="1:1">
      <c r="A952" s="53"/>
    </row>
    <row r="953" spans="1:1">
      <c r="A953" s="53"/>
    </row>
    <row r="954" spans="1:1">
      <c r="A954" s="53"/>
    </row>
    <row r="955" spans="1:1">
      <c r="A955" s="53"/>
    </row>
    <row r="956" spans="1:1">
      <c r="A956" s="53"/>
    </row>
    <row r="957" spans="1:1">
      <c r="A957" s="53"/>
    </row>
    <row r="958" spans="1:1">
      <c r="A958" s="53"/>
    </row>
    <row r="959" spans="1:1">
      <c r="A959" s="53"/>
    </row>
    <row r="960" spans="1:1">
      <c r="A960" s="53"/>
    </row>
    <row r="961" spans="1:1">
      <c r="A961" s="53"/>
    </row>
    <row r="962" spans="1:1">
      <c r="A962" s="53"/>
    </row>
    <row r="963" spans="1:1">
      <c r="A963" s="53"/>
    </row>
    <row r="964" spans="1:1">
      <c r="A964" s="53"/>
    </row>
    <row r="965" spans="1:1">
      <c r="A965" s="53"/>
    </row>
    <row r="966" spans="1:1">
      <c r="A966" s="53"/>
    </row>
    <row r="967" spans="1:1">
      <c r="A967" s="53"/>
    </row>
    <row r="968" spans="1:1">
      <c r="A968" s="53"/>
    </row>
    <row r="969" spans="1:1">
      <c r="A969" s="53"/>
    </row>
    <row r="970" spans="1:1">
      <c r="A970" s="53"/>
    </row>
    <row r="971" spans="1:1">
      <c r="A971" s="53"/>
    </row>
    <row r="972" spans="1:1">
      <c r="A972" s="53"/>
    </row>
    <row r="973" spans="1:1">
      <c r="A973" s="53"/>
    </row>
    <row r="974" spans="1:1">
      <c r="A974" s="53"/>
    </row>
    <row r="975" spans="1:1">
      <c r="A975" s="53"/>
    </row>
    <row r="976" spans="1:1">
      <c r="A976" s="53"/>
    </row>
    <row r="977" spans="1:1">
      <c r="A977" s="53"/>
    </row>
    <row r="978" spans="1:1">
      <c r="A978" s="53"/>
    </row>
    <row r="979" spans="1:1">
      <c r="A979" s="53"/>
    </row>
    <row r="980" spans="1:1">
      <c r="A980" s="53"/>
    </row>
    <row r="981" spans="1:1">
      <c r="A981" s="53"/>
    </row>
    <row r="982" spans="1:1">
      <c r="A982" s="53"/>
    </row>
    <row r="983" spans="1:1">
      <c r="A983" s="53"/>
    </row>
    <row r="984" spans="1:1">
      <c r="A984" s="53"/>
    </row>
    <row r="985" spans="1:1">
      <c r="A985" s="53"/>
    </row>
    <row r="986" spans="1:1">
      <c r="A986" s="53"/>
    </row>
    <row r="987" spans="1:1">
      <c r="A987" s="53"/>
    </row>
    <row r="988" spans="1:1">
      <c r="A988" s="53"/>
    </row>
    <row r="989" spans="1:1">
      <c r="A989" s="53"/>
    </row>
    <row r="990" spans="1:1">
      <c r="A990" s="53"/>
    </row>
    <row r="991" spans="1:1">
      <c r="A991" s="53"/>
    </row>
    <row r="992" spans="1:1">
      <c r="A992" s="53"/>
    </row>
    <row r="993" spans="1:1">
      <c r="A993" s="53"/>
    </row>
    <row r="994" spans="1:1">
      <c r="A994" s="53"/>
    </row>
    <row r="995" spans="1:1">
      <c r="A995" s="53"/>
    </row>
    <row r="996" spans="1:1">
      <c r="A996" s="53"/>
    </row>
    <row r="997" spans="1:1">
      <c r="A997" s="53"/>
    </row>
    <row r="998" spans="1:1">
      <c r="A998" s="53"/>
    </row>
    <row r="999" spans="1:1">
      <c r="A999" s="53"/>
    </row>
    <row r="1000" spans="1:1">
      <c r="A1000" s="53"/>
    </row>
    <row r="1001" spans="1:1">
      <c r="A1001" s="53"/>
    </row>
    <row r="1002" spans="1:1">
      <c r="A1002" s="53"/>
    </row>
    <row r="1003" spans="1:1">
      <c r="A1003" s="53"/>
    </row>
    <row r="1004" spans="1:1">
      <c r="A1004" s="53"/>
    </row>
    <row r="1005" spans="1:1">
      <c r="A1005" s="53"/>
    </row>
    <row r="1006" spans="1:1">
      <c r="A1006" s="53"/>
    </row>
    <row r="1007" spans="1:1">
      <c r="A1007" s="53"/>
    </row>
    <row r="1008" spans="1:1">
      <c r="A1008" s="53"/>
    </row>
    <row r="1009" spans="1:1">
      <c r="A1009" s="53"/>
    </row>
    <row r="1010" spans="1:1">
      <c r="A1010" s="53"/>
    </row>
    <row r="1011" spans="1:1">
      <c r="A1011" s="53"/>
    </row>
    <row r="1012" spans="1:1">
      <c r="A1012" s="53"/>
    </row>
    <row r="1013" spans="1:1">
      <c r="A1013" s="53"/>
    </row>
    <row r="1014" spans="1:1">
      <c r="A1014" s="53"/>
    </row>
    <row r="1015" spans="1:1">
      <c r="A1015" s="53"/>
    </row>
    <row r="1016" spans="1:1">
      <c r="A1016" s="53"/>
    </row>
    <row r="1017" spans="1:1">
      <c r="A1017" s="53"/>
    </row>
    <row r="1018" spans="1:1">
      <c r="A1018" s="53"/>
    </row>
    <row r="1019" spans="1:1">
      <c r="A1019" s="53"/>
    </row>
    <row r="1020" spans="1:1">
      <c r="A1020" s="53"/>
    </row>
    <row r="1021" spans="1:1">
      <c r="A1021" s="53"/>
    </row>
    <row r="1022" spans="1:1">
      <c r="A1022" s="53"/>
    </row>
    <row r="1023" spans="1:1">
      <c r="A1023" s="53"/>
    </row>
    <row r="1024" spans="1:1">
      <c r="A1024" s="53"/>
    </row>
    <row r="1025" spans="1:1">
      <c r="A1025" s="53"/>
    </row>
    <row r="1026" spans="1:1">
      <c r="A1026" s="53"/>
    </row>
    <row r="1027" spans="1:1">
      <c r="A1027" s="53"/>
    </row>
    <row r="1028" spans="1:1">
      <c r="A1028" s="53"/>
    </row>
    <row r="1029" spans="1:1">
      <c r="A1029" s="53"/>
    </row>
    <row r="1030" spans="1:1">
      <c r="A1030" s="53"/>
    </row>
    <row r="1031" spans="1:1">
      <c r="A1031" s="53"/>
    </row>
    <row r="1032" spans="1:1">
      <c r="A1032" s="53"/>
    </row>
    <row r="1033" spans="1:1">
      <c r="A1033" s="53"/>
    </row>
    <row r="1034" spans="1:1">
      <c r="A1034" s="53"/>
    </row>
    <row r="1035" spans="1:1">
      <c r="A1035" s="53"/>
    </row>
    <row r="1036" spans="1:1">
      <c r="A1036" s="53"/>
    </row>
    <row r="1037" spans="1:1">
      <c r="A1037" s="53"/>
    </row>
    <row r="1038" spans="1:1">
      <c r="A1038" s="53"/>
    </row>
    <row r="1039" spans="1:1">
      <c r="A1039" s="53"/>
    </row>
    <row r="1040" spans="1:1">
      <c r="A1040" s="53"/>
    </row>
    <row r="1041" spans="1:1">
      <c r="A1041" s="53"/>
    </row>
    <row r="1042" spans="1:1">
      <c r="A1042" s="53"/>
    </row>
    <row r="1043" spans="1:1">
      <c r="A1043" s="53"/>
    </row>
    <row r="1044" spans="1:1">
      <c r="A1044" s="53"/>
    </row>
    <row r="1045" spans="1:1">
      <c r="A1045" s="53"/>
    </row>
    <row r="1046" spans="1:1">
      <c r="A1046" s="53"/>
    </row>
    <row r="1047" spans="1:1">
      <c r="A1047" s="53"/>
    </row>
    <row r="1048" spans="1:1">
      <c r="A1048" s="53"/>
    </row>
    <row r="1049" spans="1:1">
      <c r="A1049" s="53"/>
    </row>
    <row r="1050" spans="1:1">
      <c r="A1050" s="53"/>
    </row>
    <row r="1051" spans="1:1">
      <c r="A1051" s="53"/>
    </row>
    <row r="1052" spans="1:1">
      <c r="A1052" s="53"/>
    </row>
    <row r="1053" spans="1:1">
      <c r="A1053" s="53"/>
    </row>
    <row r="1054" spans="1:1">
      <c r="A1054" s="53"/>
    </row>
    <row r="1055" spans="1:1">
      <c r="A1055" s="53"/>
    </row>
    <row r="1056" spans="1:1">
      <c r="A1056" s="53"/>
    </row>
    <row r="1057" spans="1:1">
      <c r="A1057" s="53"/>
    </row>
    <row r="1058" spans="1:1">
      <c r="A1058" s="53"/>
    </row>
    <row r="1059" spans="1:1">
      <c r="A1059" s="53"/>
    </row>
    <row r="1060" spans="1:1">
      <c r="A1060" s="53"/>
    </row>
    <row r="1061" spans="1:1">
      <c r="A1061" s="53"/>
    </row>
    <row r="1062" spans="1:1">
      <c r="A1062" s="53"/>
    </row>
    <row r="1063" spans="1:1">
      <c r="A1063" s="53"/>
    </row>
    <row r="1064" spans="1:1">
      <c r="A1064" s="53"/>
    </row>
    <row r="1065" spans="1:1">
      <c r="A1065" s="53"/>
    </row>
    <row r="1066" spans="1:1">
      <c r="A1066" s="53"/>
    </row>
    <row r="1067" spans="1:1">
      <c r="A1067" s="53"/>
    </row>
    <row r="1068" spans="1:1">
      <c r="A1068" s="53"/>
    </row>
    <row r="1069" spans="1:1">
      <c r="A1069" s="53"/>
    </row>
    <row r="1070" spans="1:1">
      <c r="A1070" s="53"/>
    </row>
    <row r="1071" spans="1:1">
      <c r="A1071" s="53"/>
    </row>
    <row r="1072" spans="1:1">
      <c r="A1072" s="53"/>
    </row>
    <row r="1073" spans="1:1">
      <c r="A1073" s="53"/>
    </row>
    <row r="1074" spans="1:1">
      <c r="A1074" s="53"/>
    </row>
    <row r="1075" spans="1:1">
      <c r="A1075" s="53"/>
    </row>
    <row r="1076" spans="1:1">
      <c r="A1076" s="53"/>
    </row>
    <row r="1077" spans="1:1">
      <c r="A1077" s="53"/>
    </row>
    <row r="1078" spans="1:1">
      <c r="A1078" s="53"/>
    </row>
    <row r="1079" spans="1:1">
      <c r="A1079" s="53"/>
    </row>
    <row r="1080" spans="1:1">
      <c r="A1080" s="53"/>
    </row>
    <row r="1081" spans="1:1">
      <c r="A1081" s="53"/>
    </row>
    <row r="1082" spans="1:1">
      <c r="A1082" s="53"/>
    </row>
    <row r="1083" spans="1:1">
      <c r="A1083" s="53"/>
    </row>
    <row r="1084" spans="1:1">
      <c r="A1084" s="53"/>
    </row>
    <row r="1085" spans="1:1">
      <c r="A1085" s="53"/>
    </row>
    <row r="1086" spans="1:1">
      <c r="A1086" s="53"/>
    </row>
    <row r="1087" spans="1:1">
      <c r="A1087" s="53"/>
    </row>
    <row r="1088" spans="1:1">
      <c r="A1088" s="53"/>
    </row>
    <row r="1089" spans="1:1">
      <c r="A1089" s="53"/>
    </row>
    <row r="1090" spans="1:1">
      <c r="A1090" s="53"/>
    </row>
    <row r="1091" spans="1:1">
      <c r="A1091" s="53"/>
    </row>
    <row r="1092" spans="1:1">
      <c r="A1092" s="53"/>
    </row>
    <row r="1093" spans="1:1">
      <c r="A1093" s="53"/>
    </row>
    <row r="1094" spans="1:1">
      <c r="A1094" s="53"/>
    </row>
    <row r="1095" spans="1:1">
      <c r="A1095" s="53"/>
    </row>
    <row r="1096" spans="1:1">
      <c r="A1096" s="53"/>
    </row>
    <row r="1097" spans="1:1">
      <c r="A1097" s="53"/>
    </row>
    <row r="1098" spans="1:1">
      <c r="A1098" s="53"/>
    </row>
    <row r="1099" spans="1:1">
      <c r="A1099" s="53"/>
    </row>
    <row r="1100" spans="1:1">
      <c r="A1100" s="53"/>
    </row>
    <row r="1101" spans="1:1">
      <c r="A1101" s="53"/>
    </row>
    <row r="1102" spans="1:1">
      <c r="A1102" s="53"/>
    </row>
    <row r="1103" spans="1:1">
      <c r="A1103" s="53"/>
    </row>
    <row r="1104" spans="1:1">
      <c r="A1104" s="53"/>
    </row>
    <row r="1105" spans="1:1">
      <c r="A1105" s="53"/>
    </row>
    <row r="1106" spans="1:1">
      <c r="A1106" s="53"/>
    </row>
    <row r="1107" spans="1:1">
      <c r="A1107" s="53"/>
    </row>
    <row r="1108" spans="1:1">
      <c r="A1108" s="53"/>
    </row>
    <row r="1109" spans="1:1">
      <c r="A1109" s="53"/>
    </row>
    <row r="1110" spans="1:1">
      <c r="A1110" s="53"/>
    </row>
    <row r="1111" spans="1:1">
      <c r="A1111" s="53"/>
    </row>
    <row r="1112" spans="1:1">
      <c r="A1112" s="53"/>
    </row>
    <row r="1113" spans="1:1">
      <c r="A1113" s="53"/>
    </row>
    <row r="1114" spans="1:1">
      <c r="A1114" s="53"/>
    </row>
    <row r="1115" spans="1:1">
      <c r="A1115" s="53"/>
    </row>
    <row r="1116" spans="1:1">
      <c r="A1116" s="53"/>
    </row>
    <row r="1117" spans="1:1">
      <c r="A1117" s="53"/>
    </row>
    <row r="1118" spans="1:1">
      <c r="A1118" s="53"/>
    </row>
    <row r="1119" spans="1:1">
      <c r="A1119" s="53"/>
    </row>
    <row r="1120" spans="1:1">
      <c r="A1120" s="53"/>
    </row>
    <row r="1121" spans="1:1">
      <c r="A1121" s="53"/>
    </row>
    <row r="1122" spans="1:1">
      <c r="A1122" s="53"/>
    </row>
    <row r="1123" spans="1:1">
      <c r="A1123" s="53"/>
    </row>
    <row r="1124" spans="1:1">
      <c r="A1124" s="53"/>
    </row>
    <row r="1125" spans="1:1">
      <c r="A1125" s="53"/>
    </row>
    <row r="1126" spans="1:1">
      <c r="A1126" s="53"/>
    </row>
    <row r="1127" spans="1:1">
      <c r="A1127" s="53"/>
    </row>
    <row r="1128" spans="1:1">
      <c r="A1128" s="53"/>
    </row>
    <row r="1129" spans="1:1">
      <c r="A1129" s="53"/>
    </row>
    <row r="1130" spans="1:1">
      <c r="A1130" s="53"/>
    </row>
    <row r="1131" spans="1:1">
      <c r="A1131" s="53"/>
    </row>
    <row r="1132" spans="1:1">
      <c r="A1132" s="53"/>
    </row>
    <row r="1133" spans="1:1">
      <c r="A1133" s="53"/>
    </row>
    <row r="1134" spans="1:1">
      <c r="A1134" s="53"/>
    </row>
    <row r="1135" spans="1:1">
      <c r="A1135" s="53"/>
    </row>
    <row r="1136" spans="1:1">
      <c r="A1136" s="53"/>
    </row>
    <row r="1137" spans="1:1">
      <c r="A1137" s="53"/>
    </row>
    <row r="1138" spans="1:1">
      <c r="A1138" s="53"/>
    </row>
    <row r="1139" spans="1:1">
      <c r="A1139" s="53"/>
    </row>
    <row r="1140" spans="1:1">
      <c r="A1140" s="53"/>
    </row>
    <row r="1141" spans="1:1">
      <c r="A1141" s="53"/>
    </row>
    <row r="1142" spans="1:1">
      <c r="A1142" s="53"/>
    </row>
    <row r="1143" spans="1:1">
      <c r="A1143" s="53"/>
    </row>
    <row r="1144" spans="1:1">
      <c r="A1144" s="53"/>
    </row>
    <row r="1145" spans="1:1">
      <c r="A1145" s="53"/>
    </row>
    <row r="1146" spans="1:1">
      <c r="A1146" s="53"/>
    </row>
    <row r="1147" spans="1:1">
      <c r="A1147" s="53"/>
    </row>
    <row r="1148" spans="1:1">
      <c r="A1148" s="53"/>
    </row>
    <row r="1149" spans="1:1">
      <c r="A1149" s="53"/>
    </row>
    <row r="1150" spans="1:1">
      <c r="A1150" s="53"/>
    </row>
    <row r="1151" spans="1:1">
      <c r="A1151" s="53"/>
    </row>
    <row r="1152" spans="1:1">
      <c r="A1152" s="53"/>
    </row>
    <row r="1153" spans="1:1">
      <c r="A1153" s="53"/>
    </row>
    <row r="1154" spans="1:1">
      <c r="A1154" s="53"/>
    </row>
    <row r="1155" spans="1:1">
      <c r="A1155" s="53"/>
    </row>
    <row r="1156" spans="1:1">
      <c r="A1156" s="53"/>
    </row>
    <row r="1157" spans="1:1">
      <c r="A1157" s="53"/>
    </row>
    <row r="1158" spans="1:1">
      <c r="A1158" s="53"/>
    </row>
    <row r="1159" spans="1:1">
      <c r="A1159" s="53"/>
    </row>
    <row r="1160" spans="1:1">
      <c r="A1160" s="53"/>
    </row>
    <row r="1161" spans="1:1">
      <c r="A1161" s="53"/>
    </row>
    <row r="1162" spans="1:1">
      <c r="A1162" s="53"/>
    </row>
    <row r="1163" spans="1:1">
      <c r="A1163" s="53"/>
    </row>
    <row r="1164" spans="1:1">
      <c r="A1164" s="53"/>
    </row>
    <row r="1165" spans="1:1">
      <c r="A1165" s="53"/>
    </row>
    <row r="1166" spans="1:1">
      <c r="A1166" s="53"/>
    </row>
    <row r="1167" spans="1:1">
      <c r="A1167" s="53"/>
    </row>
    <row r="1168" spans="1:1">
      <c r="A1168" s="53"/>
    </row>
    <row r="1169" spans="1:1">
      <c r="A1169" s="53"/>
    </row>
    <row r="1170" spans="1:1">
      <c r="A1170" s="53"/>
    </row>
    <row r="1171" spans="1:1">
      <c r="A1171" s="53"/>
    </row>
    <row r="1172" spans="1:1">
      <c r="A1172" s="53"/>
    </row>
    <row r="1173" spans="1:1">
      <c r="A1173" s="53"/>
    </row>
    <row r="1174" spans="1:1">
      <c r="A1174" s="53"/>
    </row>
    <row r="1175" spans="1:1">
      <c r="A1175" s="53"/>
    </row>
    <row r="1176" spans="1:1">
      <c r="A1176" s="53"/>
    </row>
    <row r="1177" spans="1:1">
      <c r="A1177" s="53"/>
    </row>
    <row r="1178" spans="1:1">
      <c r="A1178" s="53"/>
    </row>
    <row r="1179" spans="1:1">
      <c r="A1179" s="53"/>
    </row>
    <row r="1180" spans="1:1">
      <c r="A1180" s="53"/>
    </row>
    <row r="1181" spans="1:1">
      <c r="A1181" s="53"/>
    </row>
    <row r="1182" spans="1:1">
      <c r="A1182" s="53"/>
    </row>
    <row r="1183" spans="1:1">
      <c r="A1183" s="53"/>
    </row>
    <row r="1184" spans="1:1">
      <c r="A1184" s="53"/>
    </row>
    <row r="1185" spans="1:1">
      <c r="A1185" s="53"/>
    </row>
    <row r="1186" spans="1:1">
      <c r="A1186" s="53"/>
    </row>
    <row r="1187" spans="1:1">
      <c r="A1187" s="53"/>
    </row>
    <row r="1188" spans="1:1">
      <c r="A1188" s="53"/>
    </row>
    <row r="1189" spans="1:1">
      <c r="A1189" s="53"/>
    </row>
    <row r="1190" spans="1:1">
      <c r="A1190" s="53"/>
    </row>
    <row r="1191" spans="1:1">
      <c r="A1191" s="53"/>
    </row>
    <row r="1192" spans="1:1">
      <c r="A1192" s="53"/>
    </row>
    <row r="1193" spans="1:1">
      <c r="A1193" s="53"/>
    </row>
    <row r="1194" spans="1:1">
      <c r="A1194" s="53"/>
    </row>
    <row r="1195" spans="1:1">
      <c r="A1195" s="53"/>
    </row>
    <row r="1196" spans="1:1">
      <c r="A1196" s="53"/>
    </row>
    <row r="1197" spans="1:1">
      <c r="A1197" s="53"/>
    </row>
    <row r="1198" spans="1:1">
      <c r="A1198" s="53"/>
    </row>
    <row r="1199" spans="1:1">
      <c r="A1199" s="53"/>
    </row>
    <row r="1200" spans="1:1">
      <c r="A1200" s="53"/>
    </row>
    <row r="1201" spans="1:1">
      <c r="A1201" s="53"/>
    </row>
    <row r="1202" spans="1:1">
      <c r="A1202" s="53"/>
    </row>
    <row r="1203" spans="1:1">
      <c r="A1203" s="53"/>
    </row>
    <row r="1204" spans="1:1">
      <c r="A1204" s="53"/>
    </row>
    <row r="1205" spans="1:1">
      <c r="A1205" s="53"/>
    </row>
    <row r="1206" spans="1:1">
      <c r="A1206" s="53"/>
    </row>
    <row r="1207" spans="1:1">
      <c r="A1207" s="53"/>
    </row>
    <row r="1208" spans="1:1">
      <c r="A1208" s="53"/>
    </row>
    <row r="1209" spans="1:1">
      <c r="A1209" s="53"/>
    </row>
    <row r="1210" spans="1:1">
      <c r="A1210" s="53"/>
    </row>
    <row r="1211" spans="1:1">
      <c r="A1211" s="53"/>
    </row>
    <row r="1212" spans="1:1">
      <c r="A1212" s="53"/>
    </row>
    <row r="1213" spans="1:1">
      <c r="A1213" s="53"/>
    </row>
    <row r="1214" spans="1:1">
      <c r="A1214" s="53"/>
    </row>
    <row r="1215" spans="1:1">
      <c r="A1215" s="53"/>
    </row>
    <row r="1216" spans="1:1">
      <c r="A1216" s="53"/>
    </row>
    <row r="1217" spans="1:1">
      <c r="A1217" s="53"/>
    </row>
    <row r="1218" spans="1:1">
      <c r="A1218" s="53"/>
    </row>
    <row r="1219" spans="1:1">
      <c r="A1219" s="53"/>
    </row>
    <row r="1220" spans="1:1">
      <c r="A1220" s="53"/>
    </row>
    <row r="1221" spans="1:1">
      <c r="A1221" s="53"/>
    </row>
    <row r="1222" spans="1:1">
      <c r="A1222" s="53"/>
    </row>
    <row r="1223" spans="1:1">
      <c r="A1223" s="53"/>
    </row>
    <row r="1224" spans="1:1">
      <c r="A1224" s="53"/>
    </row>
    <row r="1225" spans="1:1">
      <c r="A1225" s="53"/>
    </row>
    <row r="1226" spans="1:1">
      <c r="A1226" s="53"/>
    </row>
    <row r="1227" spans="1:1">
      <c r="A1227" s="53"/>
    </row>
    <row r="1228" spans="1:1">
      <c r="A1228" s="53"/>
    </row>
    <row r="1229" spans="1:1">
      <c r="A1229" s="53"/>
    </row>
    <row r="1230" spans="1:1">
      <c r="A1230" s="53"/>
    </row>
    <row r="1231" spans="1:1">
      <c r="A1231" s="53"/>
    </row>
    <row r="1232" spans="1:1">
      <c r="A1232" s="53"/>
    </row>
    <row r="1233" spans="1:1">
      <c r="A1233" s="53"/>
    </row>
    <row r="1234" spans="1:1">
      <c r="A1234" s="53"/>
    </row>
    <row r="1235" spans="1:1">
      <c r="A1235" s="53"/>
    </row>
    <row r="1236" spans="1:1">
      <c r="A1236" s="53"/>
    </row>
    <row r="1237" spans="1:1">
      <c r="A1237" s="53"/>
    </row>
    <row r="1238" spans="1:1">
      <c r="A1238" s="53"/>
    </row>
    <row r="1239" spans="1:1">
      <c r="A1239" s="53"/>
    </row>
    <row r="1240" spans="1:1">
      <c r="A1240" s="53"/>
    </row>
    <row r="1241" spans="1:1">
      <c r="A1241" s="53"/>
    </row>
    <row r="1242" spans="1:1">
      <c r="A1242" s="53"/>
    </row>
    <row r="1243" spans="1:1">
      <c r="A1243" s="53"/>
    </row>
    <row r="1244" spans="1:1">
      <c r="A1244" s="53"/>
    </row>
    <row r="1245" spans="1:1">
      <c r="A1245" s="53"/>
    </row>
    <row r="1246" spans="1:1">
      <c r="A1246" s="53"/>
    </row>
    <row r="1247" spans="1:1">
      <c r="A1247" s="53"/>
    </row>
    <row r="1248" spans="1:1">
      <c r="A1248" s="53"/>
    </row>
    <row r="1249" spans="1:1">
      <c r="A1249" s="53"/>
    </row>
    <row r="1250" spans="1:1">
      <c r="A1250" s="53"/>
    </row>
    <row r="1251" spans="1:1">
      <c r="A1251" s="53"/>
    </row>
    <row r="1252" spans="1:1">
      <c r="A1252" s="53"/>
    </row>
    <row r="1253" spans="1:1">
      <c r="A1253" s="53"/>
    </row>
    <row r="1254" spans="1:1">
      <c r="A1254" s="53"/>
    </row>
    <row r="1255" spans="1:1">
      <c r="A1255" s="53"/>
    </row>
    <row r="1256" spans="1:1">
      <c r="A1256" s="53"/>
    </row>
    <row r="1257" spans="1:1">
      <c r="A1257" s="53"/>
    </row>
    <row r="1258" spans="1:1">
      <c r="A1258" s="53"/>
    </row>
    <row r="1259" spans="1:1">
      <c r="A1259" s="53"/>
    </row>
    <row r="1260" spans="1:1">
      <c r="A1260" s="53"/>
    </row>
    <row r="1261" spans="1:1">
      <c r="A1261" s="53"/>
    </row>
    <row r="1262" spans="1:1">
      <c r="A1262" s="53"/>
    </row>
    <row r="1263" spans="1:1">
      <c r="A1263" s="53"/>
    </row>
    <row r="1264" spans="1:1">
      <c r="A1264" s="53"/>
    </row>
    <row r="1265" spans="1:1">
      <c r="A1265" s="53"/>
    </row>
    <row r="1266" spans="1:1">
      <c r="A1266" s="53"/>
    </row>
    <row r="1267" spans="1:1">
      <c r="A1267" s="53"/>
    </row>
    <row r="1268" spans="1:1">
      <c r="A1268" s="53"/>
    </row>
    <row r="1269" spans="1:1">
      <c r="A1269" s="53"/>
    </row>
    <row r="1270" spans="1:1">
      <c r="A1270" s="53"/>
    </row>
    <row r="1271" spans="1:1">
      <c r="A1271" s="53"/>
    </row>
    <row r="1272" spans="1:1">
      <c r="A1272" s="53"/>
    </row>
    <row r="1273" spans="1:1">
      <c r="A1273" s="53"/>
    </row>
    <row r="1274" spans="1:1">
      <c r="A1274" s="53"/>
    </row>
    <row r="1275" spans="1:1">
      <c r="A1275" s="53"/>
    </row>
    <row r="1276" spans="1:1">
      <c r="A1276" s="53"/>
    </row>
    <row r="1277" spans="1:1">
      <c r="A1277" s="53"/>
    </row>
    <row r="1278" spans="1:1">
      <c r="A1278" s="53"/>
    </row>
    <row r="1279" spans="1:1">
      <c r="A1279" s="53"/>
    </row>
    <row r="1280" spans="1:1">
      <c r="A1280" s="53"/>
    </row>
    <row r="1281" spans="1:1">
      <c r="A1281" s="53"/>
    </row>
    <row r="1282" spans="1:1">
      <c r="A1282" s="53"/>
    </row>
    <row r="1283" spans="1:1">
      <c r="A1283" s="53"/>
    </row>
    <row r="1284" spans="1:1">
      <c r="A1284" s="53"/>
    </row>
    <row r="1285" spans="1:1">
      <c r="A1285" s="53"/>
    </row>
    <row r="1286" spans="1:1">
      <c r="A1286" s="53"/>
    </row>
    <row r="1287" spans="1:1">
      <c r="A1287" s="53"/>
    </row>
    <row r="1288" spans="1:1">
      <c r="A1288" s="53"/>
    </row>
    <row r="1289" spans="1:1">
      <c r="A1289" s="53"/>
    </row>
    <row r="1290" spans="1:1">
      <c r="A1290" s="53"/>
    </row>
    <row r="1291" spans="1:1">
      <c r="A1291" s="53"/>
    </row>
    <row r="1292" spans="1:1">
      <c r="A1292" s="53"/>
    </row>
    <row r="1293" spans="1:1">
      <c r="A1293" s="53"/>
    </row>
    <row r="1294" spans="1:1">
      <c r="A1294" s="53"/>
    </row>
    <row r="1295" spans="1:1">
      <c r="A1295" s="53"/>
    </row>
    <row r="1296" spans="1:1">
      <c r="A1296" s="53"/>
    </row>
    <row r="1297" spans="1:1">
      <c r="A1297" s="53"/>
    </row>
    <row r="1298" spans="1:1">
      <c r="A1298" s="53"/>
    </row>
    <row r="1299" spans="1:1">
      <c r="A1299" s="53"/>
    </row>
    <row r="1300" spans="1:1">
      <c r="A1300" s="53"/>
    </row>
    <row r="1301" spans="1:1">
      <c r="A1301" s="53"/>
    </row>
    <row r="1302" spans="1:1">
      <c r="A1302" s="53"/>
    </row>
    <row r="1303" spans="1:1">
      <c r="A1303" s="53"/>
    </row>
    <row r="1304" spans="1:1">
      <c r="A1304" s="53"/>
    </row>
    <row r="1305" spans="1:1">
      <c r="A1305" s="53"/>
    </row>
    <row r="1306" spans="1:1">
      <c r="A1306" s="53"/>
    </row>
    <row r="1307" spans="1:1">
      <c r="A1307" s="53"/>
    </row>
    <row r="1308" spans="1:1">
      <c r="A1308" s="53"/>
    </row>
    <row r="1309" spans="1:1">
      <c r="A1309" s="53"/>
    </row>
    <row r="1310" spans="1:1">
      <c r="A1310" s="53"/>
    </row>
    <row r="1311" spans="1:1">
      <c r="A1311" s="53"/>
    </row>
    <row r="1312" spans="1:1">
      <c r="A1312" s="53"/>
    </row>
    <row r="1313" spans="1:1">
      <c r="A1313" s="53"/>
    </row>
    <row r="1314" spans="1:1">
      <c r="A1314" s="53"/>
    </row>
    <row r="1315" spans="1:1">
      <c r="A1315" s="53"/>
    </row>
    <row r="1316" spans="1:1">
      <c r="A1316" s="53"/>
    </row>
    <row r="1317" spans="1:1">
      <c r="A1317" s="53"/>
    </row>
    <row r="1318" spans="1:1">
      <c r="A1318" s="53"/>
    </row>
    <row r="1319" spans="1:1">
      <c r="A1319" s="53"/>
    </row>
    <row r="1320" spans="1:1">
      <c r="A1320" s="53"/>
    </row>
    <row r="1321" spans="1:1">
      <c r="A1321" s="53"/>
    </row>
    <row r="1322" spans="1:1">
      <c r="A1322" s="53"/>
    </row>
    <row r="1323" spans="1:1">
      <c r="A1323" s="53"/>
    </row>
    <row r="1324" spans="1:1">
      <c r="A1324" s="53"/>
    </row>
    <row r="1325" spans="1:1">
      <c r="A1325" s="53"/>
    </row>
    <row r="1326" spans="1:1">
      <c r="A1326" s="53"/>
    </row>
    <row r="1327" spans="1:1">
      <c r="A1327" s="53"/>
    </row>
    <row r="1328" spans="1:1">
      <c r="A1328" s="53"/>
    </row>
    <row r="1329" spans="1:1">
      <c r="A1329" s="53"/>
    </row>
    <row r="1330" spans="1:1">
      <c r="A1330" s="53"/>
    </row>
    <row r="1331" spans="1:1">
      <c r="A1331" s="53"/>
    </row>
    <row r="1332" spans="1:1">
      <c r="A1332" s="53"/>
    </row>
    <row r="1333" spans="1:1">
      <c r="A1333" s="53"/>
    </row>
    <row r="1334" spans="1:1">
      <c r="A1334" s="53"/>
    </row>
    <row r="1335" spans="1:1">
      <c r="A1335" s="53"/>
    </row>
    <row r="1336" spans="1:1">
      <c r="A1336" s="53"/>
    </row>
    <row r="1337" spans="1:1">
      <c r="A1337" s="53"/>
    </row>
    <row r="1338" spans="1:1">
      <c r="A1338" s="53"/>
    </row>
    <row r="1339" spans="1:1">
      <c r="A1339" s="53"/>
    </row>
    <row r="1340" spans="1:1">
      <c r="A1340" s="53"/>
    </row>
    <row r="1341" spans="1:1">
      <c r="A1341" s="53"/>
    </row>
    <row r="1342" spans="1:1">
      <c r="A1342" s="53"/>
    </row>
    <row r="1343" spans="1:1">
      <c r="A1343" s="53"/>
    </row>
    <row r="1344" spans="1:1">
      <c r="A1344" s="53"/>
    </row>
    <row r="1345" spans="1:1">
      <c r="A1345" s="53"/>
    </row>
    <row r="1346" spans="1:1">
      <c r="A1346" s="53"/>
    </row>
    <row r="1347" spans="1:1">
      <c r="A1347" s="53"/>
    </row>
    <row r="1348" spans="1:1">
      <c r="A1348" s="53"/>
    </row>
    <row r="1349" spans="1:1">
      <c r="A1349" s="53"/>
    </row>
    <row r="1350" spans="1:1">
      <c r="A1350" s="53"/>
    </row>
    <row r="1351" spans="1:1">
      <c r="A1351" s="53"/>
    </row>
    <row r="1352" spans="1:1">
      <c r="A1352" s="53"/>
    </row>
    <row r="1353" spans="1:1">
      <c r="A1353" s="53"/>
    </row>
    <row r="1354" spans="1:1">
      <c r="A1354" s="53"/>
    </row>
    <row r="1355" spans="1:1">
      <c r="A1355" s="53"/>
    </row>
    <row r="1356" spans="1:1">
      <c r="A1356" s="53"/>
    </row>
    <row r="1357" spans="1:1">
      <c r="A1357" s="53"/>
    </row>
    <row r="1358" spans="1:1">
      <c r="A1358" s="53"/>
    </row>
    <row r="1359" spans="1:1">
      <c r="A1359" s="53"/>
    </row>
    <row r="1360" spans="1:1">
      <c r="A1360" s="53"/>
    </row>
    <row r="1361" spans="1:1">
      <c r="A1361" s="53"/>
    </row>
    <row r="1362" spans="1:1">
      <c r="A1362" s="53"/>
    </row>
    <row r="1363" spans="1:1">
      <c r="A1363" s="53"/>
    </row>
    <row r="1364" spans="1:1">
      <c r="A1364" s="53"/>
    </row>
    <row r="1365" spans="1:1">
      <c r="A1365" s="53"/>
    </row>
    <row r="1366" spans="1:1">
      <c r="A1366" s="53"/>
    </row>
    <row r="1367" spans="1:1">
      <c r="A1367" s="53"/>
    </row>
    <row r="1368" spans="1:1">
      <c r="A1368" s="53"/>
    </row>
    <row r="1369" spans="1:1">
      <c r="A1369" s="53"/>
    </row>
    <row r="1370" spans="1:1">
      <c r="A1370" s="53"/>
    </row>
    <row r="1371" spans="1:1">
      <c r="A1371" s="53"/>
    </row>
    <row r="1372" spans="1:1">
      <c r="A1372" s="53"/>
    </row>
    <row r="1373" spans="1:1">
      <c r="A1373" s="53"/>
    </row>
    <row r="1374" spans="1:1">
      <c r="A1374" s="53"/>
    </row>
    <row r="1375" spans="1:1">
      <c r="A1375" s="53"/>
    </row>
    <row r="1376" spans="1:1">
      <c r="A1376" s="53"/>
    </row>
    <row r="1377" spans="1:1">
      <c r="A1377" s="53"/>
    </row>
    <row r="1378" spans="1:1">
      <c r="A1378" s="53"/>
    </row>
    <row r="1379" spans="1:1">
      <c r="A1379" s="53"/>
    </row>
    <row r="1380" spans="1:1">
      <c r="A1380" s="53"/>
    </row>
    <row r="1381" spans="1:1">
      <c r="A1381" s="53"/>
    </row>
    <row r="1382" spans="1:1">
      <c r="A1382" s="53"/>
    </row>
    <row r="1383" spans="1:1">
      <c r="A1383" s="53"/>
    </row>
    <row r="1384" spans="1:1">
      <c r="A1384" s="53"/>
    </row>
    <row r="1385" spans="1:1">
      <c r="A1385" s="53"/>
    </row>
    <row r="1386" spans="1:1">
      <c r="A1386" s="53"/>
    </row>
    <row r="1387" spans="1:1">
      <c r="A1387" s="53"/>
    </row>
    <row r="1388" spans="1:1">
      <c r="A1388" s="53"/>
    </row>
    <row r="1389" spans="1:1">
      <c r="A1389" s="53"/>
    </row>
    <row r="1390" spans="1:1">
      <c r="A1390" s="53"/>
    </row>
    <row r="1391" spans="1:1">
      <c r="A1391" s="53"/>
    </row>
    <row r="1392" spans="1:1">
      <c r="A1392" s="53"/>
    </row>
    <row r="1393" spans="1:1">
      <c r="A1393" s="53"/>
    </row>
    <row r="1394" spans="1:1">
      <c r="A1394" s="53"/>
    </row>
    <row r="1395" spans="1:1">
      <c r="A1395" s="53"/>
    </row>
    <row r="1396" spans="1:1">
      <c r="A1396" s="53"/>
    </row>
    <row r="1397" spans="1:1">
      <c r="A1397" s="53"/>
    </row>
    <row r="1398" spans="1:1">
      <c r="A1398" s="53"/>
    </row>
    <row r="1399" spans="1:1">
      <c r="A1399" s="53"/>
    </row>
    <row r="1400" spans="1:1">
      <c r="A1400" s="53"/>
    </row>
    <row r="1401" spans="1:1">
      <c r="A1401" s="53"/>
    </row>
    <row r="1402" spans="1:1">
      <c r="A1402" s="53"/>
    </row>
    <row r="1403" spans="1:1">
      <c r="A1403" s="53"/>
    </row>
    <row r="1404" spans="1:1">
      <c r="A1404" s="53"/>
    </row>
    <row r="1405" spans="1:1">
      <c r="A1405" s="53"/>
    </row>
    <row r="1406" spans="1:1">
      <c r="A1406" s="53"/>
    </row>
    <row r="1407" spans="1:1">
      <c r="A1407" s="53"/>
    </row>
    <row r="1408" spans="1:1">
      <c r="A1408" s="53"/>
    </row>
    <row r="1409" spans="1:1">
      <c r="A1409" s="53"/>
    </row>
    <row r="1410" spans="1:1">
      <c r="A1410" s="53"/>
    </row>
    <row r="1411" spans="1:1">
      <c r="A1411" s="53"/>
    </row>
    <row r="1412" spans="1:1">
      <c r="A1412" s="53"/>
    </row>
    <row r="1413" spans="1:1">
      <c r="A1413" s="53"/>
    </row>
    <row r="1414" spans="1:1">
      <c r="A1414" s="53"/>
    </row>
    <row r="1415" spans="1:1">
      <c r="A1415" s="53"/>
    </row>
    <row r="1416" spans="1:1">
      <c r="A1416" s="53"/>
    </row>
    <row r="1417" spans="1:1">
      <c r="A1417" s="53"/>
    </row>
    <row r="1418" spans="1:1">
      <c r="A1418" s="53"/>
    </row>
    <row r="1419" spans="1:1">
      <c r="A1419" s="53"/>
    </row>
    <row r="1420" spans="1:1">
      <c r="A1420" s="53"/>
    </row>
    <row r="1421" spans="1:1">
      <c r="A1421" s="53"/>
    </row>
    <row r="1422" spans="1:1">
      <c r="A1422" s="53"/>
    </row>
    <row r="1423" spans="1:1">
      <c r="A1423" s="53"/>
    </row>
    <row r="1424" spans="1:1">
      <c r="A1424" s="53"/>
    </row>
    <row r="1425" spans="1:1">
      <c r="A1425" s="53"/>
    </row>
    <row r="1426" spans="1:1">
      <c r="A1426" s="53"/>
    </row>
    <row r="1427" spans="1:1">
      <c r="A1427" s="53"/>
    </row>
    <row r="1428" spans="1:1">
      <c r="A1428" s="53"/>
    </row>
    <row r="1429" spans="1:1">
      <c r="A1429" s="53"/>
    </row>
    <row r="1430" spans="1:1">
      <c r="A1430" s="53"/>
    </row>
    <row r="1431" spans="1:1">
      <c r="A1431" s="53"/>
    </row>
    <row r="1432" spans="1:1">
      <c r="A1432" s="53"/>
    </row>
    <row r="1433" spans="1:1">
      <c r="A1433" s="53"/>
    </row>
    <row r="1434" spans="1:1">
      <c r="A1434" s="53"/>
    </row>
    <row r="1435" spans="1:1">
      <c r="A1435" s="53"/>
    </row>
    <row r="1436" spans="1:1">
      <c r="A1436" s="53"/>
    </row>
    <row r="1437" spans="1:1">
      <c r="A1437" s="53"/>
    </row>
    <row r="1438" spans="1:1">
      <c r="A1438" s="53"/>
    </row>
    <row r="1439" spans="1:1">
      <c r="A1439" s="53"/>
    </row>
    <row r="1440" spans="1:1">
      <c r="A1440" s="53"/>
    </row>
    <row r="1441" spans="1:1">
      <c r="A1441" s="53"/>
    </row>
    <row r="1442" spans="1:1">
      <c r="A1442" s="53"/>
    </row>
    <row r="1443" spans="1:1">
      <c r="A1443" s="53"/>
    </row>
    <row r="1444" spans="1:1">
      <c r="A1444" s="53"/>
    </row>
    <row r="1445" spans="1:1">
      <c r="A1445" s="53"/>
    </row>
    <row r="1446" spans="1:1">
      <c r="A1446" s="53"/>
    </row>
    <row r="1447" spans="1:1">
      <c r="A1447" s="53"/>
    </row>
    <row r="1448" spans="1:1">
      <c r="A1448" s="53"/>
    </row>
    <row r="1449" spans="1:1">
      <c r="A1449" s="53"/>
    </row>
    <row r="1450" spans="1:1">
      <c r="A1450" s="53"/>
    </row>
    <row r="1451" spans="1:1">
      <c r="A1451" s="53"/>
    </row>
    <row r="1452" spans="1:1">
      <c r="A1452" s="53"/>
    </row>
    <row r="1453" spans="1:1">
      <c r="A1453" s="53"/>
    </row>
    <row r="1454" spans="1:1">
      <c r="A1454" s="53"/>
    </row>
    <row r="1455" spans="1:1">
      <c r="A1455" s="53"/>
    </row>
    <row r="1456" spans="1:1">
      <c r="A1456" s="53"/>
    </row>
    <row r="1457" spans="1:1">
      <c r="A1457" s="53"/>
    </row>
    <row r="1458" spans="1:1">
      <c r="A1458" s="53"/>
    </row>
    <row r="1459" spans="1:1">
      <c r="A1459" s="53"/>
    </row>
    <row r="1460" spans="1:1">
      <c r="A1460" s="53"/>
    </row>
    <row r="1461" spans="1:1">
      <c r="A1461" s="53"/>
    </row>
    <row r="1462" spans="1:1">
      <c r="A1462" s="53"/>
    </row>
    <row r="1463" spans="1:1">
      <c r="A1463" s="53"/>
    </row>
    <row r="1464" spans="1:1">
      <c r="A1464" s="53"/>
    </row>
    <row r="1465" spans="1:1">
      <c r="A1465" s="53"/>
    </row>
    <row r="1466" spans="1:1">
      <c r="A1466" s="53"/>
    </row>
    <row r="1467" spans="1:1">
      <c r="A1467" s="53"/>
    </row>
    <row r="1468" spans="1:1">
      <c r="A1468" s="53"/>
    </row>
    <row r="1469" spans="1:1">
      <c r="A1469" s="53"/>
    </row>
    <row r="1470" spans="1:1">
      <c r="A1470" s="53"/>
    </row>
    <row r="1471" spans="1:1">
      <c r="A1471" s="53"/>
    </row>
    <row r="1472" spans="1:1">
      <c r="A1472" s="53"/>
    </row>
    <row r="1473" spans="1:1">
      <c r="A1473" s="53"/>
    </row>
    <row r="1474" spans="1:1">
      <c r="A1474" s="53"/>
    </row>
    <row r="1475" spans="1:1">
      <c r="A1475" s="53"/>
    </row>
    <row r="1476" spans="1:1">
      <c r="A1476" s="53"/>
    </row>
    <row r="1477" spans="1:1">
      <c r="A1477" s="53"/>
    </row>
    <row r="1478" spans="1:1">
      <c r="A1478" s="53"/>
    </row>
    <row r="1479" spans="1:1">
      <c r="A1479" s="53"/>
    </row>
    <row r="1480" spans="1:1">
      <c r="A1480" s="53"/>
    </row>
    <row r="1481" spans="1:1">
      <c r="A1481" s="53"/>
    </row>
    <row r="1482" spans="1:1">
      <c r="A1482" s="53"/>
    </row>
    <row r="1483" spans="1:1">
      <c r="A1483" s="53"/>
    </row>
    <row r="1484" spans="1:1">
      <c r="A1484" s="53"/>
    </row>
    <row r="1485" spans="1:1">
      <c r="A1485" s="53"/>
    </row>
    <row r="1486" spans="1:1">
      <c r="A1486" s="53"/>
    </row>
    <row r="1487" spans="1:1">
      <c r="A1487" s="53"/>
    </row>
    <row r="1488" spans="1:1">
      <c r="A1488" s="53"/>
    </row>
    <row r="1489" spans="1:1">
      <c r="A1489" s="53"/>
    </row>
    <row r="1490" spans="1:1">
      <c r="A1490" s="53"/>
    </row>
    <row r="1491" spans="1:1">
      <c r="A1491" s="53"/>
    </row>
    <row r="1492" spans="1:1">
      <c r="A1492" s="53"/>
    </row>
    <row r="1493" spans="1:1">
      <c r="A1493" s="53"/>
    </row>
    <row r="1494" spans="1:1">
      <c r="A1494" s="53"/>
    </row>
    <row r="1495" spans="1:1">
      <c r="A1495" s="53"/>
    </row>
    <row r="1496" spans="1:1">
      <c r="A1496" s="53"/>
    </row>
    <row r="1497" spans="1:1">
      <c r="A1497" s="53"/>
    </row>
    <row r="1498" spans="1:1">
      <c r="A1498" s="53"/>
    </row>
    <row r="1499" spans="1:1">
      <c r="A1499" s="53"/>
    </row>
    <row r="1500" spans="1:1">
      <c r="A1500" s="53"/>
    </row>
    <row r="1501" spans="1:1">
      <c r="A1501" s="53"/>
    </row>
    <row r="1502" spans="1:1">
      <c r="A1502" s="53"/>
    </row>
    <row r="1503" spans="1:1">
      <c r="A1503" s="53"/>
    </row>
    <row r="1504" spans="1:1">
      <c r="A1504" s="53"/>
    </row>
    <row r="1505" spans="1:1">
      <c r="A1505" s="53"/>
    </row>
    <row r="1506" spans="1:1">
      <c r="A1506" s="53"/>
    </row>
    <row r="1507" spans="1:1">
      <c r="A1507" s="53"/>
    </row>
    <row r="1508" spans="1:1">
      <c r="A1508" s="53"/>
    </row>
    <row r="1509" spans="1:1">
      <c r="A1509" s="53"/>
    </row>
  </sheetData>
  <sheetProtection algorithmName="SHA-512" hashValue="Vtydfna9dNFvme0ThyXAMim+u+Xma/NK5WHzSPZznSnKeC6+/c1frQvi8rMNev/vGS+rI3wdp4LGK5SBhIhAUg==" saltValue="lhOxehvOdz6pMVWUOrJyag==" spinCount="100000" sheet="1" objects="1" scenarios="1"/>
  <conditionalFormatting sqref="L2:L4 K5:K35 F5:H35 F105:K1048576 F1:K3">
    <cfRule type="containsText" dxfId="21" priority="70" operator="containsText" text="leeg">
      <formula>NOT(ISERROR(SEARCH("leeg",F1)))</formula>
    </cfRule>
  </conditionalFormatting>
  <conditionalFormatting sqref="I9:I20">
    <cfRule type="containsText" dxfId="20" priority="58" operator="containsText" text="leeg">
      <formula>NOT(ISERROR(SEARCH("leeg",I9)))</formula>
    </cfRule>
  </conditionalFormatting>
  <conditionalFormatting sqref="I6:I17">
    <cfRule type="containsText" dxfId="19" priority="57" operator="containsText" text="leeg">
      <formula>NOT(ISERROR(SEARCH("leeg",I6)))</formula>
    </cfRule>
  </conditionalFormatting>
  <conditionalFormatting sqref="I5:I19">
    <cfRule type="containsText" dxfId="18" priority="56" operator="containsText" text="leeg">
      <formula>NOT(ISERROR(SEARCH("leeg",I5)))</formula>
    </cfRule>
  </conditionalFormatting>
  <conditionalFormatting sqref="I20:I34">
    <cfRule type="containsText" dxfId="17" priority="55" operator="containsText" text="leeg">
      <formula>NOT(ISERROR(SEARCH("leeg",I20)))</formula>
    </cfRule>
  </conditionalFormatting>
  <conditionalFormatting sqref="I33:I35">
    <cfRule type="containsText" dxfId="16" priority="54" operator="containsText" text="leeg">
      <formula>NOT(ISERROR(SEARCH("leeg",I33)))</formula>
    </cfRule>
  </conditionalFormatting>
  <conditionalFormatting sqref="K36:K100 F36:H100">
    <cfRule type="containsText" dxfId="15" priority="4" operator="containsText" text="leeg">
      <formula>NOT(ISERROR(SEARCH("leeg",F36)))</formula>
    </cfRule>
  </conditionalFormatting>
  <conditionalFormatting sqref="I36:I100">
    <cfRule type="containsText" dxfId="14" priority="3" operator="containsText" text="leeg">
      <formula>NOT(ISERROR(SEARCH("leeg",I36)))</formula>
    </cfRule>
  </conditionalFormatting>
  <conditionalFormatting sqref="K101:K104 F101:H104">
    <cfRule type="containsText" dxfId="13" priority="2" operator="containsText" text="leeg">
      <formula>NOT(ISERROR(SEARCH("leeg",F101)))</formula>
    </cfRule>
  </conditionalFormatting>
  <conditionalFormatting sqref="I101:I104">
    <cfRule type="containsText" dxfId="12" priority="1" operator="containsText" text="leeg">
      <formula>NOT(ISERROR(SEARCH("leeg",I101)))</formula>
    </cfRule>
  </conditionalFormatting>
  <dataValidations count="2">
    <dataValidation type="list" allowBlank="1" showInputMessage="1" showErrorMessage="1" sqref="F105:I1357" xr:uid="{00000000-0002-0000-0000-000007000000}">
      <formula1>$B$5:$B$9</formula1>
    </dataValidation>
    <dataValidation type="list" allowBlank="1" showInputMessage="1" showErrorMessage="1" sqref="J105:J1357" xr:uid="{00000000-0002-0000-0000-000008000000}">
      <formula1>$B$15:$B$18</formula1>
    </dataValidation>
  </dataValidations>
  <pageMargins left="3.937007874015748E-2" right="3.937007874015748E-2" top="0.74803149606299213" bottom="0.74803149606299213" header="0.31496062992125984" footer="0.31496062992125984"/>
  <pageSetup paperSize="8" scale="70" orientation="landscape" r:id="rId1"/>
  <headerFooter>
    <oddFooter xml:space="preserve">&amp;C&amp;"ScalaSansLF,Standaard"&amp;8&amp;P/&amp;N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BASIS!$B$5:$B$8</xm:f>
          </x14:formula1>
          <xm:sqref>F5:I104</xm:sqref>
        </x14:dataValidation>
        <x14:dataValidation type="list" allowBlank="1" showInputMessage="1" showErrorMessage="1" xr:uid="{00000000-0002-0000-0000-000006000000}">
          <x14:formula1>
            <xm:f>BASIS!$B$15:$B$18</xm:f>
          </x14:formula1>
          <xm:sqref>J5:J104</xm:sqref>
        </x14:dataValidation>
        <x14:dataValidation type="list" allowBlank="1" showInputMessage="1" showErrorMessage="1" xr:uid="{00000000-0002-0000-0000-00000D000000}">
          <x14:formula1>
            <xm:f>BASIS!$B$5:$B$9</xm:f>
          </x14:formula1>
          <xm:sqref>F5:I104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4.9989318521683403E-2"/>
  </sheetPr>
  <dimension ref="A1:F112"/>
  <sheetViews>
    <sheetView topLeftCell="A10" workbookViewId="0">
      <selection activeCell="E35" sqref="E35"/>
    </sheetView>
  </sheetViews>
  <sheetFormatPr baseColWidth="10" defaultColWidth="8.83203125" defaultRowHeight="15"/>
  <cols>
    <col min="1" max="1" width="39" bestFit="1" customWidth="1"/>
    <col min="2" max="2" width="15.1640625" bestFit="1" customWidth="1"/>
    <col min="3" max="3" width="15.6640625" customWidth="1"/>
    <col min="4" max="4" width="16" customWidth="1"/>
    <col min="5" max="5" width="24.6640625" bestFit="1" customWidth="1"/>
    <col min="6" max="6" width="14.5" customWidth="1"/>
    <col min="7" max="7" width="12.33203125" bestFit="1" customWidth="1"/>
    <col min="12" max="12" width="9.5" bestFit="1" customWidth="1"/>
    <col min="13" max="13" width="15.83203125" bestFit="1" customWidth="1"/>
  </cols>
  <sheetData>
    <row r="1" spans="1:6">
      <c r="E1" s="8"/>
      <c r="F1" s="8"/>
    </row>
    <row r="4" spans="1:6">
      <c r="A4" s="7" t="s">
        <v>55</v>
      </c>
      <c r="B4" s="7" t="s">
        <v>55</v>
      </c>
    </row>
    <row r="5" spans="1:6">
      <c r="A5" s="6" t="s">
        <v>154</v>
      </c>
      <c r="B5" s="6" t="s">
        <v>151</v>
      </c>
    </row>
    <row r="6" spans="1:6">
      <c r="A6" s="6" t="s">
        <v>153</v>
      </c>
      <c r="B6" s="6" t="s">
        <v>31</v>
      </c>
    </row>
    <row r="7" spans="1:6">
      <c r="A7" s="6" t="s">
        <v>152</v>
      </c>
      <c r="B7" s="6" t="s">
        <v>150</v>
      </c>
    </row>
    <row r="8" spans="1:6">
      <c r="A8" s="6" t="s">
        <v>104</v>
      </c>
      <c r="B8" s="6" t="s">
        <v>149</v>
      </c>
    </row>
    <row r="9" spans="1:6">
      <c r="A9" s="6"/>
      <c r="B9" s="6"/>
    </row>
    <row r="14" spans="1:6">
      <c r="A14" s="7" t="s">
        <v>14</v>
      </c>
      <c r="B14" s="7" t="s">
        <v>14</v>
      </c>
    </row>
    <row r="15" spans="1:6">
      <c r="A15" s="6" t="s">
        <v>156</v>
      </c>
      <c r="B15" s="6" t="s">
        <v>32</v>
      </c>
    </row>
    <row r="16" spans="1:6">
      <c r="A16" s="6" t="s">
        <v>40</v>
      </c>
      <c r="B16" s="6" t="s">
        <v>33</v>
      </c>
    </row>
    <row r="17" spans="1:4">
      <c r="A17" s="6" t="s">
        <v>53</v>
      </c>
      <c r="B17" s="6" t="s">
        <v>34</v>
      </c>
    </row>
    <row r="18" spans="1:4">
      <c r="A18" s="6" t="s">
        <v>39</v>
      </c>
      <c r="B18" s="6" t="s">
        <v>35</v>
      </c>
    </row>
    <row r="23" spans="1:4">
      <c r="A23" s="7" t="s">
        <v>51</v>
      </c>
      <c r="B23" s="7" t="s">
        <v>51</v>
      </c>
    </row>
    <row r="24" spans="1:4">
      <c r="A24" s="6" t="s">
        <v>99</v>
      </c>
      <c r="B24" s="6" t="s">
        <v>52</v>
      </c>
    </row>
    <row r="25" spans="1:4">
      <c r="A25" s="6" t="s">
        <v>100</v>
      </c>
      <c r="B25" s="6" t="s">
        <v>31</v>
      </c>
    </row>
    <row r="26" spans="1:4" s="9" customFormat="1"/>
    <row r="27" spans="1:4" s="9" customFormat="1"/>
    <row r="28" spans="1:4" s="9" customFormat="1"/>
    <row r="29" spans="1:4" s="9" customFormat="1"/>
    <row r="30" spans="1:4" s="9" customFormat="1">
      <c r="A30" s="7" t="s">
        <v>73</v>
      </c>
      <c r="B30" s="7" t="s">
        <v>74</v>
      </c>
      <c r="C30" s="7" t="s">
        <v>75</v>
      </c>
      <c r="D30" s="7" t="s">
        <v>73</v>
      </c>
    </row>
    <row r="31" spans="1:4" s="9" customFormat="1">
      <c r="A31" s="6" t="str">
        <f>" &lt;= "&amp;C31</f>
        <v xml:space="preserve"> &lt;= 20</v>
      </c>
      <c r="B31" s="6">
        <v>1</v>
      </c>
      <c r="C31" s="6">
        <v>20</v>
      </c>
      <c r="D31" s="6" t="str">
        <f>" &lt;= "&amp;C31</f>
        <v xml:space="preserve"> &lt;= 20</v>
      </c>
    </row>
    <row r="32" spans="1:4" s="9" customFormat="1">
      <c r="A32" s="6" t="str">
        <f>B32&amp;"-"&amp;C32</f>
        <v>21-30</v>
      </c>
      <c r="B32" s="6">
        <v>21</v>
      </c>
      <c r="C32" s="6">
        <v>30</v>
      </c>
      <c r="D32" s="6" t="str">
        <f>B32&amp;"-"&amp;C32</f>
        <v>21-30</v>
      </c>
    </row>
    <row r="33" spans="1:5" s="9" customFormat="1">
      <c r="A33" s="6" t="str">
        <f>B33&amp;"-"&amp;C33</f>
        <v>31-40</v>
      </c>
      <c r="B33" s="6">
        <v>31</v>
      </c>
      <c r="C33" s="6">
        <v>40</v>
      </c>
      <c r="D33" s="6" t="str">
        <f t="shared" ref="D33:D36" si="0">B33&amp;"-"&amp;C33</f>
        <v>31-40</v>
      </c>
    </row>
    <row r="34" spans="1:5" s="9" customFormat="1">
      <c r="A34" s="6" t="str">
        <f>B34&amp;"-"&amp;C34</f>
        <v>41-50</v>
      </c>
      <c r="B34" s="6">
        <v>41</v>
      </c>
      <c r="C34" s="6">
        <v>50</v>
      </c>
      <c r="D34" s="6" t="str">
        <f t="shared" si="0"/>
        <v>41-50</v>
      </c>
    </row>
    <row r="35" spans="1:5" s="9" customFormat="1">
      <c r="A35" s="6" t="str">
        <f>B35&amp;"-"&amp;C35</f>
        <v>51-60</v>
      </c>
      <c r="B35" s="6">
        <v>51</v>
      </c>
      <c r="C35" s="6">
        <v>60</v>
      </c>
      <c r="D35" s="6" t="str">
        <f t="shared" si="0"/>
        <v>51-60</v>
      </c>
    </row>
    <row r="36" spans="1:5" s="9" customFormat="1">
      <c r="A36" s="6" t="str">
        <f>B36&amp;"-"&amp;C36</f>
        <v>61-67</v>
      </c>
      <c r="B36" s="6">
        <v>61</v>
      </c>
      <c r="C36" s="6">
        <v>67</v>
      </c>
      <c r="D36" s="6" t="str">
        <f t="shared" si="0"/>
        <v>61-67</v>
      </c>
    </row>
    <row r="37" spans="1:5" s="9" customFormat="1">
      <c r="A37" s="6" t="str">
        <f>" &gt; "&amp;B37</f>
        <v xml:space="preserve"> &gt; 68</v>
      </c>
      <c r="B37" s="6">
        <v>68</v>
      </c>
      <c r="C37" s="6">
        <v>100</v>
      </c>
      <c r="D37" s="6" t="str">
        <f>" &gt; "&amp;B37</f>
        <v xml:space="preserve"> &gt; 68</v>
      </c>
    </row>
    <row r="38" spans="1:5">
      <c r="A38" s="6" t="s">
        <v>161</v>
      </c>
      <c r="B38" s="6">
        <v>101</v>
      </c>
      <c r="C38" s="6">
        <v>1000</v>
      </c>
      <c r="D38" s="6" t="str">
        <f>" &gt; "&amp;B38</f>
        <v xml:space="preserve"> &gt; 101</v>
      </c>
    </row>
    <row r="42" spans="1:5">
      <c r="A42" s="7" t="s">
        <v>0</v>
      </c>
      <c r="B42" s="7" t="s">
        <v>57</v>
      </c>
      <c r="C42" s="7" t="s">
        <v>54</v>
      </c>
      <c r="D42" s="7" t="s">
        <v>28</v>
      </c>
      <c r="E42" s="7" t="s">
        <v>77</v>
      </c>
    </row>
    <row r="43" spans="1:5">
      <c r="A43" s="6" t="s">
        <v>58</v>
      </c>
      <c r="B43" s="6" t="s">
        <v>68</v>
      </c>
      <c r="C43" s="6" t="s">
        <v>15</v>
      </c>
      <c r="D43" s="6">
        <v>1</v>
      </c>
      <c r="E43" s="6"/>
    </row>
    <row r="44" spans="1:5">
      <c r="A44" s="6" t="s">
        <v>59</v>
      </c>
      <c r="B44" s="6" t="s">
        <v>69</v>
      </c>
      <c r="C44" s="6" t="s">
        <v>16</v>
      </c>
      <c r="D44" s="6">
        <v>2</v>
      </c>
      <c r="E44" s="6"/>
    </row>
    <row r="45" spans="1:5">
      <c r="A45" s="6" t="s">
        <v>60</v>
      </c>
      <c r="B45" s="6" t="s">
        <v>70</v>
      </c>
      <c r="D45" s="6">
        <v>3</v>
      </c>
      <c r="E45" s="6"/>
    </row>
    <row r="46" spans="1:5">
      <c r="A46" s="6" t="s">
        <v>61</v>
      </c>
      <c r="B46" s="6" t="s">
        <v>71</v>
      </c>
      <c r="D46" s="6">
        <v>4</v>
      </c>
      <c r="E46" s="6"/>
    </row>
    <row r="47" spans="1:5">
      <c r="A47" s="6" t="s">
        <v>62</v>
      </c>
      <c r="B47" s="6" t="s">
        <v>72</v>
      </c>
      <c r="D47" s="6">
        <v>5</v>
      </c>
      <c r="E47" s="6"/>
    </row>
    <row r="48" spans="1:5">
      <c r="A48" s="6" t="s">
        <v>63</v>
      </c>
      <c r="B48" s="6" t="s">
        <v>93</v>
      </c>
      <c r="D48" s="6" t="s">
        <v>56</v>
      </c>
      <c r="E48" s="6"/>
    </row>
    <row r="49" spans="1:2">
      <c r="A49" s="6" t="s">
        <v>64</v>
      </c>
      <c r="B49" s="6" t="s">
        <v>94</v>
      </c>
    </row>
    <row r="50" spans="1:2">
      <c r="A50" s="6" t="s">
        <v>65</v>
      </c>
      <c r="B50" s="6" t="s">
        <v>95</v>
      </c>
    </row>
    <row r="51" spans="1:2">
      <c r="A51" s="6" t="s">
        <v>66</v>
      </c>
      <c r="B51" s="6" t="s">
        <v>96</v>
      </c>
    </row>
    <row r="52" spans="1:2">
      <c r="A52" s="6" t="s">
        <v>67</v>
      </c>
      <c r="B52" s="6" t="s">
        <v>97</v>
      </c>
    </row>
    <row r="53" spans="1:2">
      <c r="A53" s="6" t="s">
        <v>78</v>
      </c>
      <c r="B53" s="9"/>
    </row>
    <row r="54" spans="1:2">
      <c r="A54" s="6" t="s">
        <v>79</v>
      </c>
      <c r="B54" s="9"/>
    </row>
    <row r="55" spans="1:2">
      <c r="A55" s="6" t="s">
        <v>80</v>
      </c>
      <c r="B55" s="9"/>
    </row>
    <row r="56" spans="1:2">
      <c r="A56" s="6" t="s">
        <v>81</v>
      </c>
    </row>
    <row r="57" spans="1:2">
      <c r="A57" s="6" t="s">
        <v>82</v>
      </c>
    </row>
    <row r="58" spans="1:2">
      <c r="A58" s="6" t="s">
        <v>83</v>
      </c>
    </row>
    <row r="59" spans="1:2">
      <c r="A59" s="6" t="s">
        <v>84</v>
      </c>
    </row>
    <row r="60" spans="1:2">
      <c r="A60" s="6" t="s">
        <v>85</v>
      </c>
    </row>
    <row r="61" spans="1:2">
      <c r="A61" s="6" t="s">
        <v>86</v>
      </c>
    </row>
    <row r="62" spans="1:2">
      <c r="A62" s="6" t="s">
        <v>87</v>
      </c>
    </row>
    <row r="63" spans="1:2">
      <c r="A63" s="6" t="s">
        <v>88</v>
      </c>
    </row>
    <row r="64" spans="1:2">
      <c r="A64" s="6" t="s">
        <v>89</v>
      </c>
    </row>
    <row r="65" spans="1:5">
      <c r="A65" s="6" t="s">
        <v>90</v>
      </c>
    </row>
    <row r="66" spans="1:5">
      <c r="A66" s="6" t="s">
        <v>91</v>
      </c>
    </row>
    <row r="67" spans="1:5">
      <c r="A67" s="6" t="s">
        <v>92</v>
      </c>
    </row>
    <row r="68" spans="1:5">
      <c r="E68" s="9"/>
    </row>
    <row r="69" spans="1:5">
      <c r="E69" s="9"/>
    </row>
    <row r="70" spans="1:5">
      <c r="E70" s="9"/>
    </row>
    <row r="71" spans="1:5">
      <c r="E71" s="9"/>
    </row>
    <row r="72" spans="1:5">
      <c r="E72" s="9"/>
    </row>
    <row r="73" spans="1:5">
      <c r="E73" s="9"/>
    </row>
    <row r="74" spans="1:5">
      <c r="E74" s="9"/>
    </row>
    <row r="75" spans="1:5">
      <c r="E75" s="9"/>
    </row>
    <row r="76" spans="1:5">
      <c r="E76" s="9"/>
    </row>
    <row r="77" spans="1:5">
      <c r="E77" s="9"/>
    </row>
    <row r="78" spans="1:5">
      <c r="E78" s="9"/>
    </row>
    <row r="79" spans="1:5">
      <c r="E79" s="9"/>
    </row>
    <row r="80" spans="1:5">
      <c r="E80" s="9"/>
    </row>
    <row r="81" spans="5:5">
      <c r="E81" s="9"/>
    </row>
    <row r="82" spans="5:5">
      <c r="E82" s="9"/>
    </row>
    <row r="83" spans="5:5">
      <c r="E83" s="9"/>
    </row>
    <row r="84" spans="5:5">
      <c r="E84" s="9"/>
    </row>
    <row r="85" spans="5:5">
      <c r="E85" s="9"/>
    </row>
    <row r="86" spans="5:5">
      <c r="E86" s="9"/>
    </row>
    <row r="87" spans="5:5">
      <c r="E87" s="9"/>
    </row>
    <row r="88" spans="5:5">
      <c r="E88" s="9"/>
    </row>
    <row r="89" spans="5:5">
      <c r="E89" s="9"/>
    </row>
    <row r="90" spans="5:5">
      <c r="E90" s="9"/>
    </row>
    <row r="91" spans="5:5">
      <c r="E91" s="9"/>
    </row>
    <row r="92" spans="5:5">
      <c r="E92" s="9"/>
    </row>
    <row r="93" spans="5:5">
      <c r="E93" s="9"/>
    </row>
    <row r="94" spans="5:5">
      <c r="E94" s="9"/>
    </row>
    <row r="95" spans="5:5">
      <c r="E95" s="9"/>
    </row>
    <row r="96" spans="5:5">
      <c r="E96" s="9"/>
    </row>
    <row r="97" spans="5:5">
      <c r="E97" s="9"/>
    </row>
    <row r="98" spans="5:5">
      <c r="E98" s="9"/>
    </row>
    <row r="99" spans="5:5">
      <c r="E99" s="9"/>
    </row>
    <row r="100" spans="5:5">
      <c r="E100" s="9"/>
    </row>
    <row r="101" spans="5:5">
      <c r="E101" s="9"/>
    </row>
    <row r="102" spans="5:5">
      <c r="E102" s="9"/>
    </row>
    <row r="103" spans="5:5">
      <c r="E103" s="9"/>
    </row>
    <row r="104" spans="5:5">
      <c r="E104" s="9"/>
    </row>
    <row r="105" spans="5:5">
      <c r="E105" s="9"/>
    </row>
    <row r="106" spans="5:5">
      <c r="E106" s="9"/>
    </row>
    <row r="107" spans="5:5">
      <c r="E107" s="9"/>
    </row>
    <row r="108" spans="5:5">
      <c r="E108" s="9"/>
    </row>
    <row r="109" spans="5:5">
      <c r="E109" s="9"/>
    </row>
    <row r="110" spans="5:5">
      <c r="E110" s="9"/>
    </row>
    <row r="111" spans="5:5">
      <c r="E111" s="9"/>
    </row>
    <row r="112" spans="5:5">
      <c r="E112" s="9"/>
    </row>
  </sheetData>
  <sortState xmlns:xlrd2="http://schemas.microsoft.com/office/spreadsheetml/2017/richdata2" ref="E5:F41">
    <sortCondition ref="E4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88"/>
  <sheetViews>
    <sheetView zoomScale="80" zoomScaleNormal="80" workbookViewId="0">
      <selection activeCell="P30" sqref="P30"/>
    </sheetView>
  </sheetViews>
  <sheetFormatPr baseColWidth="10" defaultColWidth="9.1640625" defaultRowHeight="14"/>
  <cols>
    <col min="1" max="1" width="22.33203125" style="77" customWidth="1"/>
    <col min="2" max="2" width="40.6640625" style="4" customWidth="1"/>
    <col min="3" max="3" width="9" style="4" customWidth="1"/>
    <col min="4" max="4" width="19.33203125" style="4" customWidth="1"/>
    <col min="5" max="5" width="19" style="4" customWidth="1"/>
    <col min="6" max="6" width="21.6640625" style="4" customWidth="1"/>
    <col min="7" max="7" width="20.1640625" style="4" customWidth="1"/>
    <col min="8" max="8" width="14.6640625" style="4" customWidth="1"/>
    <col min="9" max="9" width="14.6640625" style="5" customWidth="1"/>
    <col min="10" max="10" width="40.33203125" style="77" customWidth="1"/>
    <col min="11" max="11" width="9.1640625" style="77"/>
    <col min="12" max="12" width="9.1640625" style="77" hidden="1" customWidth="1"/>
    <col min="13" max="66" width="9.1640625" style="77"/>
    <col min="67" max="16384" width="9.1640625" style="2"/>
  </cols>
  <sheetData>
    <row r="1" spans="1:66" s="77" customFormat="1" ht="121.25" customHeight="1" thickBot="1">
      <c r="A1" s="108"/>
      <c r="B1" s="109" t="s">
        <v>17</v>
      </c>
      <c r="C1" s="96"/>
      <c r="D1" s="96"/>
      <c r="E1" s="96"/>
      <c r="F1" s="96"/>
      <c r="G1" s="96"/>
      <c r="H1" s="96"/>
      <c r="I1" s="96"/>
    </row>
    <row r="2" spans="1:66" ht="35" customHeight="1">
      <c r="A2" s="90"/>
      <c r="B2" s="386" t="s">
        <v>9</v>
      </c>
      <c r="C2" s="100"/>
      <c r="D2" s="390" t="str">
        <f>+BASIS!A5</f>
        <v>Onvoldoende</v>
      </c>
      <c r="E2" s="390" t="str">
        <f>+BASIS!A6</f>
        <v>Voldoende</v>
      </c>
      <c r="F2" s="390" t="str">
        <f>+BASIS!A7</f>
        <v>Goed</v>
      </c>
      <c r="G2" s="390" t="str">
        <f>+BASIS!A8</f>
        <v>Uitmuntend</v>
      </c>
      <c r="H2" s="101"/>
      <c r="I2" s="102"/>
      <c r="J2" s="92"/>
      <c r="K2" s="89"/>
      <c r="L2" s="333"/>
      <c r="M2" s="89"/>
      <c r="N2" s="89"/>
      <c r="O2" s="89"/>
      <c r="P2" s="89"/>
      <c r="Q2" s="89"/>
      <c r="R2" s="89"/>
    </row>
    <row r="3" spans="1:66" ht="11.25" customHeight="1">
      <c r="A3" s="91"/>
      <c r="B3" s="387"/>
      <c r="C3" s="69"/>
      <c r="D3" s="391"/>
      <c r="E3" s="391"/>
      <c r="F3" s="391"/>
      <c r="G3" s="391"/>
      <c r="H3" s="68"/>
      <c r="I3" s="103"/>
      <c r="J3" s="88"/>
      <c r="L3" s="330"/>
    </row>
    <row r="4" spans="1:66" ht="69.75" customHeight="1">
      <c r="A4" s="91"/>
      <c r="B4" s="388"/>
      <c r="C4" s="74"/>
      <c r="D4" s="392"/>
      <c r="E4" s="392"/>
      <c r="F4" s="392"/>
      <c r="G4" s="392"/>
      <c r="H4" s="75" t="s">
        <v>12</v>
      </c>
      <c r="I4" s="104"/>
      <c r="J4" s="88"/>
      <c r="L4" s="330"/>
    </row>
    <row r="5" spans="1:66" ht="23" customHeight="1">
      <c r="A5" s="380" t="s">
        <v>98</v>
      </c>
      <c r="B5" s="383" t="s">
        <v>158</v>
      </c>
      <c r="C5" s="72"/>
      <c r="D5" s="354"/>
      <c r="E5" s="355"/>
      <c r="F5" s="355"/>
      <c r="G5" s="355"/>
      <c r="H5" s="373">
        <f>+G6+F6+E6+D6</f>
        <v>0</v>
      </c>
      <c r="I5" s="378">
        <f>IFERROR(H5/$H$21,0)</f>
        <v>0</v>
      </c>
      <c r="J5" s="88"/>
      <c r="L5" s="330"/>
    </row>
    <row r="6" spans="1:66" ht="23" customHeight="1">
      <c r="A6" s="381"/>
      <c r="B6" s="383"/>
      <c r="C6" s="72"/>
      <c r="D6" s="356">
        <f>COUNTIF(Input!$L:$L,D$28 &amp; "-" &amp;$L6)</f>
        <v>0</v>
      </c>
      <c r="E6" s="357">
        <f>COUNTIF(Input!$L:$L,E$28 &amp; "-" &amp;$L6)</f>
        <v>0</v>
      </c>
      <c r="F6" s="357">
        <f>COUNTIF(Input!$L:$L,F$28 &amp; "-" &amp;$L6)</f>
        <v>0</v>
      </c>
      <c r="G6" s="357">
        <f>COUNTIF(Input!$L:$L,G$28 &amp; "-" &amp;$L6)</f>
        <v>0</v>
      </c>
      <c r="H6" s="373"/>
      <c r="I6" s="378"/>
      <c r="J6" s="88"/>
      <c r="L6" s="330" t="s">
        <v>32</v>
      </c>
    </row>
    <row r="7" spans="1:66" ht="23" customHeight="1">
      <c r="A7" s="381"/>
      <c r="B7" s="383"/>
      <c r="C7" s="72"/>
      <c r="D7" s="358">
        <f>IFERROR("("&amp;TEXT(D6/$H$21,"0%")&amp;")",0)</f>
        <v>0</v>
      </c>
      <c r="E7" s="359">
        <f>IFERROR("("&amp;TEXT(E6/$H$21,"0%")&amp;")",0)</f>
        <v>0</v>
      </c>
      <c r="F7" s="359">
        <f>IFERROR("("&amp;TEXT(F6/$H$21,"0%")&amp;")",0)</f>
        <v>0</v>
      </c>
      <c r="G7" s="359">
        <f>IFERROR("("&amp;TEXT(G6/$H$21,"0%")&amp;")",0)</f>
        <v>0</v>
      </c>
      <c r="H7" s="374"/>
      <c r="I7" s="378"/>
      <c r="J7" s="88"/>
      <c r="L7" s="330"/>
    </row>
    <row r="8" spans="1:66" ht="23" customHeight="1">
      <c r="A8" s="381"/>
      <c r="B8" s="384"/>
      <c r="C8" s="73"/>
      <c r="D8" s="360"/>
      <c r="E8" s="361"/>
      <c r="F8" s="361"/>
      <c r="G8" s="361"/>
      <c r="H8" s="375"/>
      <c r="I8" s="379"/>
      <c r="J8" s="88"/>
      <c r="L8" s="330"/>
    </row>
    <row r="9" spans="1:66" ht="23" customHeight="1">
      <c r="A9" s="381"/>
      <c r="B9" s="385" t="s">
        <v>127</v>
      </c>
      <c r="C9" s="71"/>
      <c r="D9" s="354"/>
      <c r="E9" s="355"/>
      <c r="F9" s="355"/>
      <c r="G9" s="355"/>
      <c r="H9" s="372">
        <f>SUM(D10:G10)</f>
        <v>0</v>
      </c>
      <c r="I9" s="377">
        <f>IFERROR(H9/$H$21,0)</f>
        <v>0</v>
      </c>
      <c r="J9" s="88"/>
      <c r="L9" s="330"/>
    </row>
    <row r="10" spans="1:66" ht="23" customHeight="1">
      <c r="A10" s="381"/>
      <c r="B10" s="383"/>
      <c r="C10" s="72"/>
      <c r="D10" s="356">
        <f>COUNTIF(Input!$L:$L,D$28 &amp; "-" &amp;$L10)</f>
        <v>0</v>
      </c>
      <c r="E10" s="357">
        <f>COUNTIF(Input!$L:$L,E$28 &amp; "-" &amp;$L10)</f>
        <v>0</v>
      </c>
      <c r="F10" s="357">
        <f>COUNTIF(Input!$L:$L,F$28 &amp; "-" &amp;$L10)</f>
        <v>0</v>
      </c>
      <c r="G10" s="357">
        <f>COUNTIF(Input!$L:$L,G$28 &amp; "-" &amp;$L10)</f>
        <v>0</v>
      </c>
      <c r="H10" s="373"/>
      <c r="I10" s="378"/>
      <c r="J10" s="88"/>
      <c r="L10" s="330" t="str">
        <f>BASIS!B16</f>
        <v>HO</v>
      </c>
    </row>
    <row r="11" spans="1:66" ht="23" customHeight="1">
      <c r="A11" s="381"/>
      <c r="B11" s="383"/>
      <c r="C11" s="72"/>
      <c r="D11" s="358">
        <f>IFERROR("("&amp;TEXT(D10/$H$21,"0%")&amp;")",0)</f>
        <v>0</v>
      </c>
      <c r="E11" s="359">
        <f>IFERROR("("&amp;TEXT(E10/$H$21,"0%")&amp;")",0)</f>
        <v>0</v>
      </c>
      <c r="F11" s="359">
        <f>IFERROR("("&amp;TEXT(F10/$H$21,"0%")&amp;")",0)</f>
        <v>0</v>
      </c>
      <c r="G11" s="359">
        <f>IFERROR("("&amp;TEXT(G10/$H$21,"0%")&amp;")",0)</f>
        <v>0</v>
      </c>
      <c r="H11" s="373"/>
      <c r="I11" s="378"/>
      <c r="J11" s="88"/>
      <c r="L11" s="330"/>
    </row>
    <row r="12" spans="1:66" s="1" customFormat="1" ht="23" customHeight="1">
      <c r="A12" s="381"/>
      <c r="B12" s="389"/>
      <c r="C12" s="76"/>
      <c r="D12" s="360"/>
      <c r="E12" s="361"/>
      <c r="F12" s="361"/>
      <c r="G12" s="361"/>
      <c r="H12" s="375"/>
      <c r="I12" s="379"/>
      <c r="J12" s="93"/>
      <c r="K12" s="78"/>
      <c r="L12" s="334"/>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row>
    <row r="13" spans="1:66" ht="23" customHeight="1">
      <c r="A13" s="381"/>
      <c r="B13" s="385" t="s">
        <v>128</v>
      </c>
      <c r="C13" s="71"/>
      <c r="D13" s="354"/>
      <c r="E13" s="355"/>
      <c r="F13" s="355"/>
      <c r="G13" s="355"/>
      <c r="H13" s="372">
        <f>SUM(D14:G14)</f>
        <v>0</v>
      </c>
      <c r="I13" s="377">
        <f>IFERROR(H13/$H$21,0)</f>
        <v>0</v>
      </c>
      <c r="J13" s="94"/>
      <c r="L13" s="330"/>
    </row>
    <row r="14" spans="1:66" ht="23" customHeight="1">
      <c r="A14" s="381"/>
      <c r="B14" s="383"/>
      <c r="C14" s="72"/>
      <c r="D14" s="356">
        <f>COUNTIF(Input!$L:$L,D$28 &amp; "-" &amp;$L14)</f>
        <v>0</v>
      </c>
      <c r="E14" s="357">
        <f>COUNTIF(Input!$L:$L,E$28 &amp; "-" &amp;$L14)</f>
        <v>0</v>
      </c>
      <c r="F14" s="357">
        <f>COUNTIF(Input!$L:$L,F$28 &amp; "-" &amp;$L14)</f>
        <v>0</v>
      </c>
      <c r="G14" s="357">
        <f>COUNTIF(Input!$L:$L,G$28 &amp; "-" &amp;$L14)</f>
        <v>0</v>
      </c>
      <c r="H14" s="373"/>
      <c r="I14" s="378"/>
      <c r="J14" s="94"/>
      <c r="L14" s="330" t="str">
        <f>BASIS!B17</f>
        <v>VOT</v>
      </c>
    </row>
    <row r="15" spans="1:66" ht="23" customHeight="1">
      <c r="A15" s="381"/>
      <c r="B15" s="383"/>
      <c r="C15" s="72"/>
      <c r="D15" s="358">
        <f>IFERROR("("&amp;TEXT(D14/$H$21,"0%")&amp;")",0)</f>
        <v>0</v>
      </c>
      <c r="E15" s="359">
        <f>IFERROR("("&amp;TEXT(E14/$H$21,"0%")&amp;")",0)</f>
        <v>0</v>
      </c>
      <c r="F15" s="359">
        <f>IFERROR("("&amp;TEXT(F14/$H$21,"0%")&amp;")",0)</f>
        <v>0</v>
      </c>
      <c r="G15" s="359">
        <f>IFERROR("("&amp;TEXT(G14/$H$21,"0%")&amp;")",0)</f>
        <v>0</v>
      </c>
      <c r="H15" s="374"/>
      <c r="I15" s="378"/>
      <c r="J15" s="94"/>
      <c r="L15" s="330"/>
    </row>
    <row r="16" spans="1:66" ht="23" customHeight="1">
      <c r="A16" s="381"/>
      <c r="B16" s="384"/>
      <c r="C16" s="73"/>
      <c r="D16" s="360"/>
      <c r="E16" s="361"/>
      <c r="F16" s="361"/>
      <c r="G16" s="361"/>
      <c r="H16" s="375"/>
      <c r="I16" s="379"/>
      <c r="J16" s="94"/>
      <c r="L16" s="330"/>
    </row>
    <row r="17" spans="1:66" ht="23" customHeight="1">
      <c r="A17" s="381"/>
      <c r="B17" s="385" t="s">
        <v>129</v>
      </c>
      <c r="C17" s="71"/>
      <c r="D17" s="354"/>
      <c r="E17" s="355"/>
      <c r="F17" s="355"/>
      <c r="G17" s="355"/>
      <c r="H17" s="372">
        <f>SUM(D18:G18)</f>
        <v>0</v>
      </c>
      <c r="I17" s="377">
        <f>IFERROR(H17/$H$21,0)</f>
        <v>0</v>
      </c>
      <c r="J17" s="94"/>
      <c r="L17" s="330"/>
    </row>
    <row r="18" spans="1:66" ht="23" customHeight="1">
      <c r="A18" s="381"/>
      <c r="B18" s="383"/>
      <c r="C18" s="72"/>
      <c r="D18" s="356">
        <f>COUNTIF(Input!$L:$L,D$28 &amp; "-" &amp;$L18)</f>
        <v>0</v>
      </c>
      <c r="E18" s="357">
        <f>COUNTIF(Input!$L:$L,E$28 &amp; "-" &amp;$L18)</f>
        <v>0</v>
      </c>
      <c r="F18" s="357">
        <f>COUNTIF(Input!$L:$L,F$28 &amp; "-" &amp;$L18)</f>
        <v>0</v>
      </c>
      <c r="G18" s="357">
        <f>COUNTIF(Input!$L:$L,G$28 &amp; "-" &amp;$L18)</f>
        <v>0</v>
      </c>
      <c r="H18" s="373"/>
      <c r="I18" s="378"/>
      <c r="J18" s="94"/>
      <c r="L18" s="330" t="str">
        <f>BASIS!B18</f>
        <v>VOD</v>
      </c>
    </row>
    <row r="19" spans="1:66" ht="23" customHeight="1">
      <c r="A19" s="381"/>
      <c r="B19" s="383"/>
      <c r="C19" s="72"/>
      <c r="D19" s="358">
        <f>IFERROR("("&amp;TEXT(D18/$H$21,"0%")&amp;")",0)</f>
        <v>0</v>
      </c>
      <c r="E19" s="359">
        <f>IFERROR("("&amp;TEXT(E18/$H$21,"0%")&amp;")",0)</f>
        <v>0</v>
      </c>
      <c r="F19" s="359">
        <f>IFERROR("("&amp;TEXT(F18/$H$21,"0%")&amp;")",0)</f>
        <v>0</v>
      </c>
      <c r="G19" s="359">
        <f>IFERROR("("&amp;TEXT(G18/$H$21,"0%")&amp;")",0)</f>
        <v>0</v>
      </c>
      <c r="H19" s="374"/>
      <c r="I19" s="378"/>
      <c r="J19" s="94"/>
      <c r="L19" s="330"/>
    </row>
    <row r="20" spans="1:66" ht="23" customHeight="1">
      <c r="A20" s="382"/>
      <c r="B20" s="384"/>
      <c r="C20" s="73"/>
      <c r="D20" s="360"/>
      <c r="E20" s="361"/>
      <c r="F20" s="361"/>
      <c r="G20" s="361"/>
      <c r="H20" s="375"/>
      <c r="I20" s="379"/>
      <c r="J20" s="88"/>
      <c r="L20" s="330"/>
    </row>
    <row r="21" spans="1:66" ht="35" customHeight="1">
      <c r="A21" s="376"/>
      <c r="B21" s="105" t="s">
        <v>11</v>
      </c>
      <c r="C21" s="70">
        <f>SUM(D21:G21)</f>
        <v>0</v>
      </c>
      <c r="D21" s="172">
        <f>D6+D10+D14+D18</f>
        <v>0</v>
      </c>
      <c r="E21" s="172">
        <f>E6+E10+E14+E18</f>
        <v>0</v>
      </c>
      <c r="F21" s="172">
        <f>F6+F10+F14+F18</f>
        <v>0</v>
      </c>
      <c r="G21" s="172">
        <f>G6+G10+G14+G18</f>
        <v>0</v>
      </c>
      <c r="H21" s="362">
        <f>SUM(H5:H20)</f>
        <v>0</v>
      </c>
      <c r="I21" s="363"/>
      <c r="J21" s="88"/>
      <c r="L21" s="330"/>
    </row>
    <row r="22" spans="1:66" s="3" customFormat="1" ht="35" customHeight="1" thickBot="1">
      <c r="A22" s="376"/>
      <c r="B22" s="106"/>
      <c r="C22" s="107"/>
      <c r="D22" s="364">
        <f>IFERROR(D21/$H$21,0)</f>
        <v>0</v>
      </c>
      <c r="E22" s="364">
        <f>IFERROR(E21/$H$21,0)</f>
        <v>0</v>
      </c>
      <c r="F22" s="364">
        <f>IFERROR(F21/$H$21,0)</f>
        <v>0</v>
      </c>
      <c r="G22" s="364">
        <f>IFERROR(G21/$H$21,0)</f>
        <v>0</v>
      </c>
      <c r="H22" s="365"/>
      <c r="I22" s="366">
        <f>SUM(I5:I21)</f>
        <v>0</v>
      </c>
      <c r="J22" s="95"/>
      <c r="K22" s="80"/>
      <c r="L22" s="335"/>
      <c r="M22" s="80"/>
      <c r="N22" s="80"/>
      <c r="O22" s="80"/>
      <c r="P22" s="80"/>
      <c r="Q22" s="80"/>
      <c r="R22" s="80"/>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1:66" s="77" customFormat="1" ht="20.25" customHeight="1">
      <c r="A23" s="81"/>
      <c r="B23" s="97"/>
      <c r="C23" s="98"/>
      <c r="D23" s="98"/>
      <c r="E23" s="98"/>
      <c r="F23" s="98"/>
      <c r="G23" s="98"/>
      <c r="H23" s="98"/>
      <c r="I23" s="99"/>
      <c r="L23" s="330"/>
    </row>
    <row r="24" spans="1:66" s="77" customFormat="1" ht="15">
      <c r="B24" s="88"/>
      <c r="E24" s="82"/>
      <c r="F24" s="82"/>
      <c r="G24" s="83"/>
      <c r="H24" s="84"/>
      <c r="I24" s="85"/>
      <c r="L24" s="330"/>
    </row>
    <row r="25" spans="1:66" s="77" customFormat="1">
      <c r="B25" s="88"/>
      <c r="E25" s="78"/>
      <c r="F25" s="78"/>
      <c r="I25" s="85"/>
      <c r="L25" s="330"/>
    </row>
    <row r="26" spans="1:66" s="77" customFormat="1">
      <c r="B26" s="88"/>
      <c r="E26" s="86"/>
      <c r="F26" s="86"/>
      <c r="I26" s="85"/>
      <c r="L26" s="330"/>
    </row>
    <row r="27" spans="1:66" s="77" customFormat="1">
      <c r="B27" s="88"/>
      <c r="I27" s="85"/>
      <c r="L27" s="330"/>
    </row>
    <row r="28" spans="1:66" s="77" customFormat="1" hidden="1">
      <c r="A28" s="330"/>
      <c r="B28" s="331"/>
      <c r="C28" s="330"/>
      <c r="D28" s="330" t="str">
        <f>LEFT(D2)</f>
        <v>O</v>
      </c>
      <c r="E28" s="330" t="str">
        <f t="shared" ref="E28:G28" si="0">LEFT(E2)</f>
        <v>V</v>
      </c>
      <c r="F28" s="330" t="str">
        <f t="shared" si="0"/>
        <v>G</v>
      </c>
      <c r="G28" s="330" t="str">
        <f t="shared" si="0"/>
        <v>U</v>
      </c>
      <c r="H28" s="330"/>
      <c r="I28" s="332"/>
      <c r="J28" s="330"/>
      <c r="K28" s="330"/>
      <c r="L28" s="330"/>
    </row>
    <row r="29" spans="1:66" s="77" customFormat="1" ht="15">
      <c r="B29" s="88"/>
      <c r="E29" s="87"/>
      <c r="F29" s="87"/>
      <c r="G29" s="87"/>
      <c r="I29" s="85"/>
    </row>
    <row r="30" spans="1:66" s="77" customFormat="1">
      <c r="B30" s="88"/>
      <c r="I30" s="85"/>
    </row>
    <row r="31" spans="1:66" s="77" customFormat="1">
      <c r="B31" s="88"/>
      <c r="I31" s="85"/>
    </row>
    <row r="32" spans="1:66" s="77" customFormat="1">
      <c r="B32" s="88"/>
      <c r="I32" s="85"/>
    </row>
    <row r="33" spans="2:9" s="77" customFormat="1">
      <c r="B33" s="88"/>
      <c r="I33" s="85"/>
    </row>
    <row r="34" spans="2:9" s="77" customFormat="1">
      <c r="B34" s="88"/>
      <c r="I34" s="85"/>
    </row>
    <row r="35" spans="2:9" s="77" customFormat="1">
      <c r="B35" s="88"/>
      <c r="I35" s="85"/>
    </row>
    <row r="36" spans="2:9" s="77" customFormat="1">
      <c r="B36" s="88"/>
      <c r="I36" s="85"/>
    </row>
    <row r="37" spans="2:9" s="77" customFormat="1">
      <c r="B37" s="88"/>
      <c r="I37" s="85"/>
    </row>
    <row r="38" spans="2:9" s="77" customFormat="1">
      <c r="B38" s="88"/>
      <c r="I38" s="85"/>
    </row>
    <row r="39" spans="2:9" s="77" customFormat="1">
      <c r="B39" s="88"/>
      <c r="I39" s="85"/>
    </row>
    <row r="40" spans="2:9" s="77" customFormat="1">
      <c r="B40" s="88"/>
      <c r="I40" s="85"/>
    </row>
    <row r="41" spans="2:9" s="77" customFormat="1">
      <c r="B41" s="88"/>
      <c r="I41" s="85"/>
    </row>
    <row r="42" spans="2:9" s="77" customFormat="1">
      <c r="B42" s="88"/>
      <c r="I42" s="85"/>
    </row>
    <row r="43" spans="2:9" s="77" customFormat="1">
      <c r="B43" s="88"/>
      <c r="I43" s="85"/>
    </row>
    <row r="44" spans="2:9" s="77" customFormat="1">
      <c r="B44" s="88"/>
      <c r="I44" s="85"/>
    </row>
    <row r="45" spans="2:9" s="77" customFormat="1">
      <c r="B45" s="88"/>
      <c r="I45" s="85"/>
    </row>
    <row r="46" spans="2:9" s="77" customFormat="1">
      <c r="B46" s="88"/>
      <c r="I46" s="85"/>
    </row>
    <row r="47" spans="2:9" s="77" customFormat="1">
      <c r="B47" s="88"/>
      <c r="I47" s="85"/>
    </row>
    <row r="48" spans="2:9" s="77" customFormat="1">
      <c r="B48" s="88"/>
      <c r="I48" s="85"/>
    </row>
    <row r="49" spans="2:9" s="77" customFormat="1">
      <c r="B49" s="88"/>
      <c r="I49" s="85"/>
    </row>
    <row r="50" spans="2:9" s="77" customFormat="1">
      <c r="B50" s="88"/>
      <c r="I50" s="85"/>
    </row>
    <row r="51" spans="2:9" s="77" customFormat="1">
      <c r="B51" s="88"/>
      <c r="I51" s="85"/>
    </row>
    <row r="52" spans="2:9" s="77" customFormat="1">
      <c r="B52" s="88"/>
      <c r="I52" s="85"/>
    </row>
    <row r="53" spans="2:9" s="77" customFormat="1">
      <c r="B53" s="88"/>
      <c r="I53" s="85"/>
    </row>
    <row r="54" spans="2:9" s="77" customFormat="1">
      <c r="B54" s="88"/>
      <c r="I54" s="85"/>
    </row>
    <row r="55" spans="2:9" s="77" customFormat="1">
      <c r="B55" s="88"/>
      <c r="I55" s="85"/>
    </row>
    <row r="56" spans="2:9" s="77" customFormat="1">
      <c r="B56" s="88"/>
      <c r="I56" s="85"/>
    </row>
    <row r="57" spans="2:9" s="77" customFormat="1">
      <c r="B57" s="88"/>
      <c r="I57" s="85"/>
    </row>
    <row r="58" spans="2:9" s="77" customFormat="1">
      <c r="B58" s="88"/>
      <c r="I58" s="85"/>
    </row>
    <row r="59" spans="2:9" s="77" customFormat="1">
      <c r="B59" s="88"/>
      <c r="I59" s="85"/>
    </row>
    <row r="60" spans="2:9" s="77" customFormat="1">
      <c r="B60" s="88"/>
      <c r="I60" s="85"/>
    </row>
    <row r="61" spans="2:9" s="77" customFormat="1">
      <c r="B61" s="88"/>
      <c r="I61" s="85"/>
    </row>
    <row r="62" spans="2:9" s="77" customFormat="1">
      <c r="B62" s="88"/>
      <c r="I62" s="85"/>
    </row>
    <row r="63" spans="2:9" s="77" customFormat="1">
      <c r="B63" s="88"/>
      <c r="I63" s="85"/>
    </row>
    <row r="64" spans="2:9" s="77" customFormat="1">
      <c r="B64" s="88"/>
      <c r="I64" s="85"/>
    </row>
    <row r="65" spans="2:9" s="77" customFormat="1">
      <c r="B65" s="88"/>
      <c r="I65" s="85"/>
    </row>
    <row r="66" spans="2:9" s="77" customFormat="1">
      <c r="B66" s="88"/>
      <c r="I66" s="85"/>
    </row>
    <row r="67" spans="2:9" s="77" customFormat="1">
      <c r="B67" s="88"/>
      <c r="I67" s="85"/>
    </row>
    <row r="68" spans="2:9" s="77" customFormat="1">
      <c r="B68" s="88"/>
      <c r="I68" s="85"/>
    </row>
    <row r="69" spans="2:9" s="77" customFormat="1">
      <c r="B69" s="88"/>
      <c r="I69" s="85"/>
    </row>
    <row r="70" spans="2:9" s="77" customFormat="1">
      <c r="B70" s="88"/>
      <c r="I70" s="85"/>
    </row>
    <row r="71" spans="2:9" s="77" customFormat="1">
      <c r="B71" s="88"/>
      <c r="I71" s="85"/>
    </row>
    <row r="72" spans="2:9" s="77" customFormat="1">
      <c r="B72" s="88"/>
      <c r="I72" s="85"/>
    </row>
    <row r="73" spans="2:9" s="77" customFormat="1">
      <c r="B73" s="88"/>
      <c r="I73" s="85"/>
    </row>
    <row r="74" spans="2:9" s="77" customFormat="1">
      <c r="B74" s="88"/>
      <c r="I74" s="85"/>
    </row>
    <row r="75" spans="2:9" s="77" customFormat="1">
      <c r="B75" s="88"/>
      <c r="I75" s="85"/>
    </row>
    <row r="76" spans="2:9" s="77" customFormat="1">
      <c r="B76" s="88"/>
      <c r="I76" s="85"/>
    </row>
    <row r="77" spans="2:9" s="77" customFormat="1">
      <c r="B77" s="88"/>
      <c r="I77" s="85"/>
    </row>
    <row r="78" spans="2:9" s="77" customFormat="1">
      <c r="B78" s="88"/>
      <c r="I78" s="85"/>
    </row>
    <row r="79" spans="2:9" s="77" customFormat="1">
      <c r="B79" s="88"/>
      <c r="I79" s="85"/>
    </row>
    <row r="80" spans="2:9" s="77" customFormat="1">
      <c r="B80" s="88"/>
      <c r="I80" s="85"/>
    </row>
    <row r="81" spans="2:9" s="77" customFormat="1">
      <c r="B81" s="88"/>
      <c r="I81" s="85"/>
    </row>
    <row r="82" spans="2:9" s="77" customFormat="1">
      <c r="B82" s="88"/>
      <c r="I82" s="85"/>
    </row>
    <row r="83" spans="2:9" s="77" customFormat="1">
      <c r="B83" s="88"/>
      <c r="I83" s="85"/>
    </row>
    <row r="84" spans="2:9" s="77" customFormat="1">
      <c r="B84" s="88"/>
      <c r="I84" s="85"/>
    </row>
    <row r="85" spans="2:9" s="77" customFormat="1">
      <c r="B85" s="88"/>
      <c r="I85" s="85"/>
    </row>
    <row r="86" spans="2:9" s="77" customFormat="1">
      <c r="B86" s="88"/>
      <c r="I86" s="85"/>
    </row>
    <row r="87" spans="2:9" s="77" customFormat="1">
      <c r="B87" s="88"/>
      <c r="I87" s="85"/>
    </row>
    <row r="88" spans="2:9" s="77" customFormat="1">
      <c r="B88" s="88"/>
      <c r="I88" s="85"/>
    </row>
  </sheetData>
  <mergeCells count="19">
    <mergeCell ref="B2:B4"/>
    <mergeCell ref="H5:H8"/>
    <mergeCell ref="B9:B12"/>
    <mergeCell ref="H9:H12"/>
    <mergeCell ref="H13:H16"/>
    <mergeCell ref="D2:D4"/>
    <mergeCell ref="E2:E4"/>
    <mergeCell ref="F2:F4"/>
    <mergeCell ref="G2:G4"/>
    <mergeCell ref="H17:H20"/>
    <mergeCell ref="A21:A22"/>
    <mergeCell ref="I9:I12"/>
    <mergeCell ref="I13:I16"/>
    <mergeCell ref="I17:I20"/>
    <mergeCell ref="A5:A20"/>
    <mergeCell ref="I5:I8"/>
    <mergeCell ref="B5:B8"/>
    <mergeCell ref="B13:B16"/>
    <mergeCell ref="B17:B20"/>
  </mergeCells>
  <pageMargins left="0.39370078740157483" right="0.39370078740157483" top="0.39370078740157483" bottom="0.39370078740157483" header="0.51181102362204722" footer="0.51181102362204722"/>
  <pageSetup paperSize="9" scale="9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228"/>
  <sheetViews>
    <sheetView zoomScale="85" zoomScaleNormal="85" workbookViewId="0">
      <selection activeCell="P30" sqref="P30"/>
    </sheetView>
  </sheetViews>
  <sheetFormatPr baseColWidth="10" defaultColWidth="8.83203125" defaultRowHeight="14"/>
  <cols>
    <col min="1" max="1" width="28.6640625" style="40" customWidth="1"/>
    <col min="2" max="2" width="31.83203125" style="40" customWidth="1"/>
    <col min="3" max="3" width="0.83203125" style="40" customWidth="1"/>
    <col min="4" max="7" width="2.5" style="40" customWidth="1"/>
    <col min="8" max="8" width="3.83203125" style="40" customWidth="1"/>
    <col min="9" max="11" width="2.5" style="40" customWidth="1"/>
    <col min="12" max="12" width="0.6640625" style="127" customWidth="1"/>
    <col min="13" max="20" width="2.5" style="40" customWidth="1"/>
    <col min="21" max="21" width="0.5" style="40" customWidth="1"/>
    <col min="22" max="29" width="2.5" style="40" customWidth="1"/>
    <col min="30" max="30" width="1" style="40" customWidth="1"/>
    <col min="31" max="32" width="2.5" style="40" customWidth="1"/>
    <col min="33" max="33" width="4.5" style="40" customWidth="1"/>
    <col min="34" max="38" width="2.5" style="40" customWidth="1"/>
    <col min="39" max="39" width="0.5" style="40" customWidth="1"/>
    <col min="40" max="40" width="12.6640625" style="40" customWidth="1"/>
    <col min="41" max="41" width="16.1640625" style="40" customWidth="1"/>
    <col min="42" max="42" width="8.83203125" style="40"/>
    <col min="43" max="68" width="8.83203125" style="127"/>
    <col min="69" max="16384" width="8.83203125" style="40"/>
  </cols>
  <sheetData>
    <row r="1" spans="1:42" s="127" customFormat="1" ht="81.5" customHeight="1">
      <c r="B1" s="232" t="s">
        <v>48</v>
      </c>
      <c r="K1" s="130"/>
      <c r="M1" s="150"/>
      <c r="AP1" s="130"/>
    </row>
    <row r="2" spans="1:42" s="127" customFormat="1">
      <c r="K2" s="130"/>
      <c r="M2" s="150"/>
      <c r="AP2" s="130"/>
    </row>
    <row r="3" spans="1:42" s="127" customFormat="1">
      <c r="B3" s="133"/>
      <c r="D3" s="133"/>
      <c r="E3" s="133"/>
      <c r="F3" s="133"/>
      <c r="G3" s="133"/>
      <c r="H3" s="133"/>
      <c r="I3" s="133"/>
      <c r="J3" s="133"/>
      <c r="K3" s="196"/>
      <c r="M3" s="150"/>
      <c r="AP3" s="130"/>
    </row>
    <row r="4" spans="1:42" ht="15.5" customHeight="1">
      <c r="A4" s="192"/>
      <c r="B4" s="434" t="s">
        <v>9</v>
      </c>
      <c r="C4" s="110"/>
      <c r="D4" s="437" t="str">
        <f>HR3Pmatrix!D2</f>
        <v>Onvoldoende</v>
      </c>
      <c r="E4" s="438"/>
      <c r="F4" s="438"/>
      <c r="G4" s="438"/>
      <c r="H4" s="438"/>
      <c r="I4" s="438"/>
      <c r="J4" s="438"/>
      <c r="K4" s="439"/>
      <c r="L4" s="194"/>
      <c r="M4" s="393" t="str">
        <f>HR3Pmatrix!E2</f>
        <v>Voldoende</v>
      </c>
      <c r="N4" s="393"/>
      <c r="O4" s="393"/>
      <c r="P4" s="393"/>
      <c r="Q4" s="393"/>
      <c r="R4" s="393"/>
      <c r="S4" s="393"/>
      <c r="T4" s="393"/>
      <c r="U4" s="173"/>
      <c r="V4" s="393" t="str">
        <f>HR3Pmatrix!F2</f>
        <v>Goed</v>
      </c>
      <c r="W4" s="393"/>
      <c r="X4" s="393"/>
      <c r="Y4" s="393"/>
      <c r="Z4" s="393"/>
      <c r="AA4" s="393"/>
      <c r="AB4" s="393"/>
      <c r="AC4" s="393"/>
      <c r="AD4" s="173"/>
      <c r="AE4" s="393" t="str">
        <f>+HR3Pmatrix!G2</f>
        <v>Uitmuntend</v>
      </c>
      <c r="AF4" s="393"/>
      <c r="AG4" s="393"/>
      <c r="AH4" s="393"/>
      <c r="AI4" s="393"/>
      <c r="AJ4" s="393"/>
      <c r="AK4" s="393"/>
      <c r="AL4" s="393"/>
      <c r="AM4" s="134"/>
      <c r="AN4" s="131"/>
      <c r="AO4" s="132"/>
      <c r="AP4" s="130"/>
    </row>
    <row r="5" spans="1:42" ht="26.25" customHeight="1">
      <c r="A5" s="130"/>
      <c r="B5" s="435"/>
      <c r="C5" s="191"/>
      <c r="D5" s="440"/>
      <c r="E5" s="393"/>
      <c r="F5" s="393"/>
      <c r="G5" s="393"/>
      <c r="H5" s="393"/>
      <c r="I5" s="393"/>
      <c r="J5" s="393"/>
      <c r="K5" s="441"/>
      <c r="L5" s="195"/>
      <c r="M5" s="393"/>
      <c r="N5" s="393"/>
      <c r="O5" s="393"/>
      <c r="P5" s="393"/>
      <c r="Q5" s="393"/>
      <c r="R5" s="393"/>
      <c r="S5" s="393"/>
      <c r="T5" s="393"/>
      <c r="U5" s="152"/>
      <c r="V5" s="393"/>
      <c r="W5" s="393"/>
      <c r="X5" s="393"/>
      <c r="Y5" s="393"/>
      <c r="Z5" s="393"/>
      <c r="AA5" s="393"/>
      <c r="AB5" s="393"/>
      <c r="AC5" s="393"/>
      <c r="AD5" s="152"/>
      <c r="AE5" s="393"/>
      <c r="AF5" s="393"/>
      <c r="AG5" s="393"/>
      <c r="AH5" s="393"/>
      <c r="AI5" s="393"/>
      <c r="AJ5" s="393"/>
      <c r="AK5" s="393"/>
      <c r="AL5" s="393"/>
      <c r="AM5" s="131"/>
      <c r="AN5" s="131"/>
      <c r="AO5" s="132"/>
      <c r="AP5" s="130"/>
    </row>
    <row r="6" spans="1:42" ht="33" customHeight="1">
      <c r="A6" s="130"/>
      <c r="B6" s="436"/>
      <c r="C6" s="110"/>
      <c r="D6" s="442"/>
      <c r="E6" s="443"/>
      <c r="F6" s="443"/>
      <c r="G6" s="443"/>
      <c r="H6" s="443"/>
      <c r="I6" s="443"/>
      <c r="J6" s="443"/>
      <c r="K6" s="444"/>
      <c r="L6" s="194"/>
      <c r="M6" s="393"/>
      <c r="N6" s="393"/>
      <c r="O6" s="393"/>
      <c r="P6" s="393"/>
      <c r="Q6" s="393"/>
      <c r="R6" s="393"/>
      <c r="S6" s="393"/>
      <c r="T6" s="393"/>
      <c r="U6" s="151"/>
      <c r="V6" s="393"/>
      <c r="W6" s="393"/>
      <c r="X6" s="393"/>
      <c r="Y6" s="393"/>
      <c r="Z6" s="393"/>
      <c r="AA6" s="393"/>
      <c r="AB6" s="393"/>
      <c r="AC6" s="393"/>
      <c r="AD6" s="151"/>
      <c r="AE6" s="393"/>
      <c r="AF6" s="393"/>
      <c r="AG6" s="393"/>
      <c r="AH6" s="393"/>
      <c r="AI6" s="393"/>
      <c r="AJ6" s="393"/>
      <c r="AK6" s="393"/>
      <c r="AL6" s="393"/>
      <c r="AM6" s="134"/>
      <c r="AN6" s="238" t="s">
        <v>42</v>
      </c>
      <c r="AO6" s="239" t="s">
        <v>43</v>
      </c>
      <c r="AP6" s="240"/>
    </row>
    <row r="7" spans="1:42" ht="5.5" customHeight="1" thickBot="1">
      <c r="A7" s="127"/>
      <c r="B7" s="193"/>
      <c r="C7" s="134"/>
      <c r="D7" s="197"/>
      <c r="E7" s="198"/>
      <c r="F7" s="198"/>
      <c r="G7" s="198"/>
      <c r="H7" s="198"/>
      <c r="I7" s="198"/>
      <c r="J7" s="198"/>
      <c r="K7" s="199"/>
      <c r="L7" s="134"/>
      <c r="M7" s="185"/>
      <c r="N7" s="135"/>
      <c r="O7" s="135"/>
      <c r="P7" s="135"/>
      <c r="Q7" s="135"/>
      <c r="R7" s="135"/>
      <c r="S7" s="135"/>
      <c r="T7" s="135"/>
      <c r="U7" s="158"/>
      <c r="V7" s="158"/>
      <c r="W7" s="158"/>
      <c r="X7" s="158"/>
      <c r="Y7" s="158"/>
      <c r="Z7" s="158"/>
      <c r="AA7" s="158"/>
      <c r="AB7" s="158"/>
      <c r="AC7" s="158"/>
      <c r="AD7" s="158"/>
      <c r="AE7" s="135"/>
      <c r="AF7" s="135"/>
      <c r="AG7" s="135"/>
      <c r="AH7" s="135"/>
      <c r="AI7" s="135"/>
      <c r="AJ7" s="135"/>
      <c r="AK7" s="135"/>
      <c r="AL7" s="135"/>
      <c r="AM7" s="158"/>
      <c r="AN7" s="202"/>
      <c r="AO7" s="220"/>
      <c r="AP7" s="130"/>
    </row>
    <row r="8" spans="1:42" ht="9" customHeight="1">
      <c r="A8" s="127"/>
      <c r="B8" s="424" t="s">
        <v>156</v>
      </c>
      <c r="C8" s="182"/>
      <c r="D8" s="136"/>
      <c r="E8" s="137"/>
      <c r="F8" s="137"/>
      <c r="G8" s="137"/>
      <c r="H8" s="137"/>
      <c r="I8" s="137"/>
      <c r="J8" s="137"/>
      <c r="K8" s="138"/>
      <c r="L8" s="208"/>
      <c r="M8" s="136"/>
      <c r="N8" s="212"/>
      <c r="O8" s="137"/>
      <c r="P8" s="137"/>
      <c r="Q8" s="137"/>
      <c r="R8" s="137"/>
      <c r="S8" s="137"/>
      <c r="T8" s="137"/>
      <c r="U8" s="159"/>
      <c r="V8" s="159"/>
      <c r="W8" s="159"/>
      <c r="X8" s="159"/>
      <c r="Y8" s="159"/>
      <c r="Z8" s="159"/>
      <c r="AA8" s="159"/>
      <c r="AB8" s="159"/>
      <c r="AC8" s="159"/>
      <c r="AD8" s="159"/>
      <c r="AE8" s="137"/>
      <c r="AF8" s="137"/>
      <c r="AG8" s="137"/>
      <c r="AH8" s="137"/>
      <c r="AI8" s="137"/>
      <c r="AJ8" s="137"/>
      <c r="AK8" s="137"/>
      <c r="AL8" s="138"/>
      <c r="AM8" s="207"/>
      <c r="AN8" s="429">
        <f>HR3Pmatrix!H5</f>
        <v>0</v>
      </c>
      <c r="AO8" s="407">
        <f>IFERROR(AN8/$AN$44,0)</f>
        <v>0</v>
      </c>
    </row>
    <row r="9" spans="1:42" ht="9" customHeight="1">
      <c r="A9" s="127"/>
      <c r="B9" s="424"/>
      <c r="C9" s="181"/>
      <c r="D9" s="139"/>
      <c r="E9" s="113"/>
      <c r="F9" s="113"/>
      <c r="G9" s="114"/>
      <c r="H9" s="114"/>
      <c r="I9" s="114"/>
      <c r="J9" s="114"/>
      <c r="K9" s="140"/>
      <c r="L9" s="209"/>
      <c r="M9" s="160"/>
      <c r="N9" s="213"/>
      <c r="O9" s="114"/>
      <c r="P9" s="114"/>
      <c r="Q9" s="114"/>
      <c r="R9" s="114"/>
      <c r="S9" s="416">
        <f>+HR3Pmatrix!F6+HR3Pmatrix!E6+HR3Pmatrix!E10+HR3Pmatrix!F10+HR3Pmatrix!G10+HR3Pmatrix!G6</f>
        <v>0</v>
      </c>
      <c r="T9" s="416"/>
      <c r="U9" s="416"/>
      <c r="V9" s="416"/>
      <c r="W9" s="416"/>
      <c r="X9" s="416"/>
      <c r="Y9" s="416"/>
      <c r="Z9" s="416"/>
      <c r="AA9" s="433">
        <f>IFERROR("("&amp;TEXT(S9/$AN$44,"0%")&amp;")",0)</f>
        <v>0</v>
      </c>
      <c r="AB9" s="433"/>
      <c r="AC9" s="433"/>
      <c r="AD9" s="433"/>
      <c r="AE9" s="433"/>
      <c r="AF9" s="433"/>
      <c r="AG9" s="433"/>
      <c r="AH9" s="433"/>
      <c r="AI9" s="433"/>
      <c r="AJ9" s="114"/>
      <c r="AK9" s="114"/>
      <c r="AL9" s="140"/>
      <c r="AM9" s="174"/>
      <c r="AN9" s="430"/>
      <c r="AO9" s="408"/>
      <c r="AP9" s="222"/>
    </row>
    <row r="10" spans="1:42" ht="19.25" customHeight="1">
      <c r="A10" s="127"/>
      <c r="B10" s="424"/>
      <c r="C10" s="181"/>
      <c r="D10" s="139"/>
      <c r="E10" s="416">
        <f>HR3Pmatrix!D6+HR3Pmatrix!D10</f>
        <v>0</v>
      </c>
      <c r="F10" s="416"/>
      <c r="G10" s="416"/>
      <c r="H10" s="432">
        <f>IFERROR("("&amp;TEXT(E10/$AN$44,"0%")&amp;")",0)</f>
        <v>0</v>
      </c>
      <c r="I10" s="432"/>
      <c r="J10" s="432"/>
      <c r="K10" s="141"/>
      <c r="L10" s="210"/>
      <c r="M10" s="161"/>
      <c r="N10" s="214"/>
      <c r="O10" s="116"/>
      <c r="P10" s="116"/>
      <c r="Q10" s="116"/>
      <c r="R10" s="116"/>
      <c r="S10" s="416"/>
      <c r="T10" s="416"/>
      <c r="U10" s="416"/>
      <c r="V10" s="416"/>
      <c r="W10" s="416"/>
      <c r="X10" s="416"/>
      <c r="Y10" s="416"/>
      <c r="Z10" s="416"/>
      <c r="AA10" s="433"/>
      <c r="AB10" s="433"/>
      <c r="AC10" s="433"/>
      <c r="AD10" s="433"/>
      <c r="AE10" s="433"/>
      <c r="AF10" s="433"/>
      <c r="AG10" s="433"/>
      <c r="AH10" s="433"/>
      <c r="AI10" s="433"/>
      <c r="AJ10" s="201"/>
      <c r="AK10" s="116"/>
      <c r="AL10" s="141"/>
      <c r="AM10" s="174"/>
      <c r="AN10" s="430"/>
      <c r="AO10" s="408"/>
      <c r="AP10" s="222"/>
    </row>
    <row r="11" spans="1:42" ht="9" customHeight="1">
      <c r="A11" s="127"/>
      <c r="B11" s="424"/>
      <c r="C11" s="181"/>
      <c r="D11" s="139"/>
      <c r="E11" s="118"/>
      <c r="F11" s="119"/>
      <c r="G11" s="120"/>
      <c r="H11" s="120"/>
      <c r="I11" s="120"/>
      <c r="J11" s="120"/>
      <c r="K11" s="142"/>
      <c r="L11" s="211"/>
      <c r="M11" s="162"/>
      <c r="N11" s="215"/>
      <c r="O11" s="120"/>
      <c r="P11" s="120"/>
      <c r="Q11" s="120"/>
      <c r="R11" s="120"/>
      <c r="S11" s="120"/>
      <c r="T11" s="120"/>
      <c r="U11" s="121"/>
      <c r="V11" s="121"/>
      <c r="W11" s="121"/>
      <c r="X11" s="121"/>
      <c r="Y11" s="121"/>
      <c r="Z11" s="121"/>
      <c r="AA11" s="121"/>
      <c r="AB11" s="121"/>
      <c r="AC11" s="121"/>
      <c r="AD11" s="121"/>
      <c r="AE11" s="120"/>
      <c r="AF11" s="120"/>
      <c r="AG11" s="120"/>
      <c r="AH11" s="120"/>
      <c r="AI11" s="120"/>
      <c r="AJ11" s="120"/>
      <c r="AK11" s="120"/>
      <c r="AL11" s="142"/>
      <c r="AM11" s="174"/>
      <c r="AN11" s="430"/>
      <c r="AO11" s="408"/>
      <c r="AP11" s="222"/>
    </row>
    <row r="12" spans="1:42" ht="9" customHeight="1">
      <c r="A12" s="127"/>
      <c r="B12" s="424"/>
      <c r="C12" s="181"/>
      <c r="D12" s="143"/>
      <c r="E12" s="113"/>
      <c r="F12" s="113"/>
      <c r="G12" s="113"/>
      <c r="H12" s="113"/>
      <c r="I12" s="113"/>
      <c r="J12" s="122"/>
      <c r="K12" s="144"/>
      <c r="L12" s="208"/>
      <c r="M12" s="143"/>
      <c r="N12" s="188"/>
      <c r="O12" s="113"/>
      <c r="P12" s="113"/>
      <c r="Q12" s="113"/>
      <c r="R12" s="113"/>
      <c r="S12" s="122"/>
      <c r="T12" s="122"/>
      <c r="U12" s="118"/>
      <c r="V12" s="118"/>
      <c r="W12" s="118"/>
      <c r="X12" s="118"/>
      <c r="Y12" s="118"/>
      <c r="Z12" s="118"/>
      <c r="AA12" s="118"/>
      <c r="AB12" s="118"/>
      <c r="AC12" s="118"/>
      <c r="AD12" s="118"/>
      <c r="AE12" s="123"/>
      <c r="AF12" s="113"/>
      <c r="AG12" s="113"/>
      <c r="AH12" s="113"/>
      <c r="AI12" s="113"/>
      <c r="AJ12" s="113"/>
      <c r="AK12" s="122"/>
      <c r="AL12" s="144"/>
      <c r="AM12" s="174"/>
      <c r="AN12" s="430"/>
      <c r="AO12" s="408"/>
      <c r="AP12" s="222"/>
    </row>
    <row r="13" spans="1:42" ht="9" customHeight="1">
      <c r="A13" s="127"/>
      <c r="B13" s="424"/>
      <c r="C13" s="181"/>
      <c r="D13" s="426" t="s">
        <v>175</v>
      </c>
      <c r="E13" s="427"/>
      <c r="F13" s="427"/>
      <c r="G13" s="427"/>
      <c r="H13" s="427"/>
      <c r="I13" s="427"/>
      <c r="J13" s="427"/>
      <c r="K13" s="428"/>
      <c r="L13" s="208"/>
      <c r="M13" s="145"/>
      <c r="N13" s="189"/>
      <c r="O13" s="410"/>
      <c r="P13" s="410"/>
      <c r="Q13" s="122"/>
      <c r="R13" s="411"/>
      <c r="S13" s="411"/>
      <c r="T13" s="113"/>
      <c r="U13" s="118"/>
      <c r="V13" s="118"/>
      <c r="W13" s="118"/>
      <c r="X13" s="118"/>
      <c r="Y13" s="118"/>
      <c r="Z13" s="118"/>
      <c r="AA13" s="118"/>
      <c r="AB13" s="118"/>
      <c r="AC13" s="118"/>
      <c r="AD13" s="118"/>
      <c r="AE13" s="122"/>
      <c r="AF13" s="122"/>
      <c r="AG13" s="410"/>
      <c r="AH13" s="410"/>
      <c r="AI13" s="122"/>
      <c r="AJ13" s="411"/>
      <c r="AK13" s="411"/>
      <c r="AL13" s="146"/>
      <c r="AM13" s="174"/>
      <c r="AN13" s="430"/>
      <c r="AO13" s="408"/>
      <c r="AP13" s="222"/>
    </row>
    <row r="14" spans="1:42" ht="9" customHeight="1">
      <c r="A14" s="127"/>
      <c r="B14" s="424"/>
      <c r="C14" s="181"/>
      <c r="D14" s="426"/>
      <c r="E14" s="427"/>
      <c r="F14" s="427"/>
      <c r="G14" s="427"/>
      <c r="H14" s="427"/>
      <c r="I14" s="427"/>
      <c r="J14" s="427"/>
      <c r="K14" s="428"/>
      <c r="L14" s="208"/>
      <c r="M14" s="143"/>
      <c r="N14" s="188"/>
      <c r="O14" s="113"/>
      <c r="P14" s="113"/>
      <c r="Q14" s="113"/>
      <c r="R14" s="113"/>
      <c r="S14" s="412" t="s">
        <v>44</v>
      </c>
      <c r="T14" s="412"/>
      <c r="U14" s="412"/>
      <c r="V14" s="412"/>
      <c r="W14" s="412"/>
      <c r="X14" s="412"/>
      <c r="Y14" s="412"/>
      <c r="Z14" s="412"/>
      <c r="AA14" s="412"/>
      <c r="AB14" s="412"/>
      <c r="AC14" s="412"/>
      <c r="AD14" s="412"/>
      <c r="AE14" s="412"/>
      <c r="AF14" s="412"/>
      <c r="AG14" s="412"/>
      <c r="AH14" s="412"/>
      <c r="AI14" s="412"/>
      <c r="AJ14" s="412"/>
      <c r="AK14" s="412"/>
      <c r="AL14" s="144"/>
      <c r="AM14" s="174"/>
      <c r="AN14" s="430"/>
      <c r="AO14" s="408"/>
      <c r="AP14" s="222"/>
    </row>
    <row r="15" spans="1:42" ht="9" customHeight="1" thickBot="1">
      <c r="A15" s="127"/>
      <c r="B15" s="424"/>
      <c r="C15" s="182"/>
      <c r="D15" s="426"/>
      <c r="E15" s="427"/>
      <c r="F15" s="427"/>
      <c r="G15" s="427"/>
      <c r="H15" s="427"/>
      <c r="I15" s="427"/>
      <c r="J15" s="427"/>
      <c r="K15" s="428"/>
      <c r="L15" s="208"/>
      <c r="M15" s="145"/>
      <c r="N15" s="189"/>
      <c r="O15" s="122"/>
      <c r="P15" s="122"/>
      <c r="Q15" s="122"/>
      <c r="R15" s="122"/>
      <c r="S15" s="412"/>
      <c r="T15" s="412"/>
      <c r="U15" s="412"/>
      <c r="V15" s="412"/>
      <c r="W15" s="412"/>
      <c r="X15" s="412"/>
      <c r="Y15" s="412"/>
      <c r="Z15" s="412"/>
      <c r="AA15" s="412"/>
      <c r="AB15" s="412"/>
      <c r="AC15" s="412"/>
      <c r="AD15" s="412"/>
      <c r="AE15" s="412"/>
      <c r="AF15" s="412"/>
      <c r="AG15" s="412"/>
      <c r="AH15" s="412"/>
      <c r="AI15" s="412"/>
      <c r="AJ15" s="412"/>
      <c r="AK15" s="412"/>
      <c r="AL15" s="144"/>
      <c r="AM15" s="175"/>
      <c r="AN15" s="431"/>
      <c r="AO15" s="409"/>
      <c r="AP15" s="222"/>
    </row>
    <row r="16" spans="1:42" ht="4.25" customHeight="1" thickBot="1">
      <c r="A16" s="127"/>
      <c r="B16" s="126"/>
      <c r="C16" s="182"/>
      <c r="D16" s="426"/>
      <c r="E16" s="427"/>
      <c r="F16" s="427"/>
      <c r="G16" s="427"/>
      <c r="H16" s="427"/>
      <c r="I16" s="427"/>
      <c r="J16" s="427"/>
      <c r="K16" s="428"/>
      <c r="L16" s="208"/>
      <c r="M16" s="139"/>
      <c r="N16" s="188"/>
      <c r="O16" s="113"/>
      <c r="P16" s="113"/>
      <c r="Q16" s="113"/>
      <c r="R16" s="123"/>
      <c r="S16" s="412"/>
      <c r="T16" s="412"/>
      <c r="U16" s="412"/>
      <c r="V16" s="412"/>
      <c r="W16" s="412"/>
      <c r="X16" s="412"/>
      <c r="Y16" s="412"/>
      <c r="Z16" s="412"/>
      <c r="AA16" s="412"/>
      <c r="AB16" s="412"/>
      <c r="AC16" s="412"/>
      <c r="AD16" s="412"/>
      <c r="AE16" s="412"/>
      <c r="AF16" s="412"/>
      <c r="AG16" s="412"/>
      <c r="AH16" s="412"/>
      <c r="AI16" s="412"/>
      <c r="AJ16" s="412"/>
      <c r="AK16" s="412"/>
      <c r="AL16" s="146"/>
      <c r="AM16" s="175"/>
      <c r="AN16" s="164"/>
      <c r="AO16" s="368"/>
      <c r="AP16" s="127"/>
    </row>
    <row r="17" spans="1:42" ht="9" customHeight="1">
      <c r="A17" s="127"/>
      <c r="B17" s="425" t="s">
        <v>130</v>
      </c>
      <c r="C17" s="182"/>
      <c r="D17" s="426"/>
      <c r="E17" s="427"/>
      <c r="F17" s="427"/>
      <c r="G17" s="427"/>
      <c r="H17" s="427"/>
      <c r="I17" s="427"/>
      <c r="J17" s="427"/>
      <c r="K17" s="428"/>
      <c r="L17" s="208"/>
      <c r="M17" s="139"/>
      <c r="N17" s="188"/>
      <c r="O17" s="113"/>
      <c r="P17" s="113"/>
      <c r="Q17" s="113"/>
      <c r="R17" s="113"/>
      <c r="S17" s="113"/>
      <c r="T17" s="113"/>
      <c r="U17" s="118"/>
      <c r="V17" s="118"/>
      <c r="W17" s="118"/>
      <c r="X17" s="118"/>
      <c r="Y17" s="118"/>
      <c r="Z17" s="118"/>
      <c r="AA17" s="118"/>
      <c r="AB17" s="118"/>
      <c r="AC17" s="118"/>
      <c r="AD17" s="118"/>
      <c r="AE17" s="113"/>
      <c r="AF17" s="113"/>
      <c r="AG17" s="113"/>
      <c r="AH17" s="113"/>
      <c r="AI17" s="113"/>
      <c r="AJ17" s="113"/>
      <c r="AK17" s="113"/>
      <c r="AL17" s="146"/>
      <c r="AM17" s="175"/>
      <c r="AN17" s="413">
        <f>HR3Pmatrix!H9</f>
        <v>0</v>
      </c>
      <c r="AO17" s="407">
        <f>IFERROR(AN17/$AN$44,0)</f>
        <v>0</v>
      </c>
      <c r="AP17" s="222"/>
    </row>
    <row r="18" spans="1:42" ht="9" customHeight="1">
      <c r="A18" s="127"/>
      <c r="B18" s="425"/>
      <c r="C18" s="182"/>
      <c r="D18" s="426"/>
      <c r="E18" s="427"/>
      <c r="F18" s="427"/>
      <c r="G18" s="427"/>
      <c r="H18" s="427"/>
      <c r="I18" s="427"/>
      <c r="J18" s="427"/>
      <c r="K18" s="428"/>
      <c r="L18" s="209"/>
      <c r="M18" s="160"/>
      <c r="N18" s="213"/>
      <c r="O18" s="114"/>
      <c r="P18" s="114"/>
      <c r="Q18" s="114"/>
      <c r="R18" s="114"/>
      <c r="S18" s="114"/>
      <c r="T18" s="114"/>
      <c r="U18" s="115"/>
      <c r="V18" s="115"/>
      <c r="W18" s="115"/>
      <c r="X18" s="115"/>
      <c r="Y18" s="115"/>
      <c r="Z18" s="115"/>
      <c r="AA18" s="115"/>
      <c r="AB18" s="115"/>
      <c r="AC18" s="115"/>
      <c r="AD18" s="115"/>
      <c r="AE18" s="114"/>
      <c r="AF18" s="114"/>
      <c r="AG18" s="114"/>
      <c r="AH18" s="114"/>
      <c r="AI18" s="114"/>
      <c r="AJ18" s="114"/>
      <c r="AK18" s="114"/>
      <c r="AL18" s="140"/>
      <c r="AM18" s="175"/>
      <c r="AN18" s="414"/>
      <c r="AO18" s="408"/>
      <c r="AP18" s="222"/>
    </row>
    <row r="19" spans="1:42" ht="9" customHeight="1">
      <c r="A19" s="127"/>
      <c r="B19" s="425"/>
      <c r="C19" s="182"/>
      <c r="D19" s="426"/>
      <c r="E19" s="427"/>
      <c r="F19" s="427"/>
      <c r="G19" s="427"/>
      <c r="H19" s="427"/>
      <c r="I19" s="427"/>
      <c r="J19" s="427"/>
      <c r="K19" s="428"/>
      <c r="L19" s="210"/>
      <c r="M19" s="161"/>
      <c r="N19" s="214"/>
      <c r="O19" s="116"/>
      <c r="P19" s="116"/>
      <c r="Q19" s="116"/>
      <c r="R19" s="116"/>
      <c r="S19" s="116"/>
      <c r="T19" s="116"/>
      <c r="U19" s="117"/>
      <c r="V19" s="117"/>
      <c r="W19" s="117"/>
      <c r="X19" s="117"/>
      <c r="Y19" s="117"/>
      <c r="Z19" s="117"/>
      <c r="AA19" s="117"/>
      <c r="AB19" s="117"/>
      <c r="AC19" s="117"/>
      <c r="AD19" s="117"/>
      <c r="AE19" s="116"/>
      <c r="AF19" s="116"/>
      <c r="AG19" s="116"/>
      <c r="AH19" s="116"/>
      <c r="AI19" s="116"/>
      <c r="AJ19" s="116"/>
      <c r="AK19" s="116"/>
      <c r="AL19" s="141"/>
      <c r="AM19" s="175"/>
      <c r="AN19" s="414"/>
      <c r="AO19" s="408"/>
      <c r="AP19" s="222"/>
    </row>
    <row r="20" spans="1:42" ht="9" customHeight="1">
      <c r="A20" s="127"/>
      <c r="B20" s="425"/>
      <c r="C20" s="182"/>
      <c r="D20" s="426"/>
      <c r="E20" s="427"/>
      <c r="F20" s="427"/>
      <c r="G20" s="427"/>
      <c r="H20" s="427"/>
      <c r="I20" s="427"/>
      <c r="J20" s="427"/>
      <c r="K20" s="428"/>
      <c r="L20" s="211"/>
      <c r="M20" s="162"/>
      <c r="N20" s="215"/>
      <c r="O20" s="120"/>
      <c r="P20" s="120"/>
      <c r="Q20" s="120"/>
      <c r="R20" s="120"/>
      <c r="S20" s="120"/>
      <c r="T20" s="120"/>
      <c r="U20" s="121"/>
      <c r="V20" s="121"/>
      <c r="W20" s="121"/>
      <c r="X20" s="121"/>
      <c r="Y20" s="121"/>
      <c r="Z20" s="121"/>
      <c r="AA20" s="121"/>
      <c r="AB20" s="121"/>
      <c r="AC20" s="121"/>
      <c r="AD20" s="121"/>
      <c r="AE20" s="120"/>
      <c r="AF20" s="120"/>
      <c r="AG20" s="120"/>
      <c r="AH20" s="120"/>
      <c r="AI20" s="120"/>
      <c r="AJ20" s="120"/>
      <c r="AK20" s="120"/>
      <c r="AL20" s="142"/>
      <c r="AM20" s="175"/>
      <c r="AN20" s="414"/>
      <c r="AO20" s="408"/>
      <c r="AP20" s="222"/>
    </row>
    <row r="21" spans="1:42" ht="9" customHeight="1">
      <c r="A21" s="127"/>
      <c r="B21" s="425"/>
      <c r="C21" s="182"/>
      <c r="D21" s="426"/>
      <c r="E21" s="427"/>
      <c r="F21" s="427"/>
      <c r="G21" s="427"/>
      <c r="H21" s="427"/>
      <c r="I21" s="427"/>
      <c r="J21" s="427"/>
      <c r="K21" s="428"/>
      <c r="L21" s="208"/>
      <c r="M21" s="143"/>
      <c r="N21" s="188"/>
      <c r="O21" s="113"/>
      <c r="P21" s="113"/>
      <c r="Q21" s="113"/>
      <c r="R21" s="113"/>
      <c r="S21" s="122"/>
      <c r="T21" s="122"/>
      <c r="U21" s="118"/>
      <c r="V21" s="118"/>
      <c r="W21" s="118"/>
      <c r="X21" s="118"/>
      <c r="Y21" s="118"/>
      <c r="Z21" s="118"/>
      <c r="AA21" s="118"/>
      <c r="AB21" s="118"/>
      <c r="AC21" s="118"/>
      <c r="AD21" s="118"/>
      <c r="AE21" s="123"/>
      <c r="AF21" s="113"/>
      <c r="AG21" s="113"/>
      <c r="AH21" s="113"/>
      <c r="AI21" s="113"/>
      <c r="AJ21" s="113"/>
      <c r="AK21" s="122"/>
      <c r="AL21" s="144"/>
      <c r="AM21" s="175"/>
      <c r="AN21" s="414"/>
      <c r="AO21" s="408"/>
      <c r="AP21" s="223"/>
    </row>
    <row r="22" spans="1:42" ht="9" customHeight="1">
      <c r="A22" s="127"/>
      <c r="B22" s="425"/>
      <c r="C22" s="182"/>
      <c r="D22" s="426"/>
      <c r="E22" s="427"/>
      <c r="F22" s="427"/>
      <c r="G22" s="427"/>
      <c r="H22" s="427"/>
      <c r="I22" s="427"/>
      <c r="J22" s="427"/>
      <c r="K22" s="428"/>
      <c r="L22" s="208"/>
      <c r="M22" s="145"/>
      <c r="N22" s="189"/>
      <c r="O22" s="410"/>
      <c r="P22" s="410"/>
      <c r="Q22" s="122"/>
      <c r="R22" s="411"/>
      <c r="S22" s="411"/>
      <c r="T22" s="113"/>
      <c r="U22" s="118"/>
      <c r="V22" s="118"/>
      <c r="W22" s="118"/>
      <c r="X22" s="118"/>
      <c r="Y22" s="118"/>
      <c r="Z22" s="118"/>
      <c r="AA22" s="118"/>
      <c r="AB22" s="118"/>
      <c r="AC22" s="118"/>
      <c r="AD22" s="118"/>
      <c r="AE22" s="122"/>
      <c r="AF22" s="122"/>
      <c r="AG22" s="410"/>
      <c r="AH22" s="410"/>
      <c r="AI22" s="122"/>
      <c r="AJ22" s="411"/>
      <c r="AK22" s="411"/>
      <c r="AL22" s="146"/>
      <c r="AM22" s="175"/>
      <c r="AN22" s="414"/>
      <c r="AO22" s="408"/>
    </row>
    <row r="23" spans="1:42" ht="9" customHeight="1">
      <c r="A23" s="127"/>
      <c r="B23" s="425"/>
      <c r="C23" s="182"/>
      <c r="D23" s="426"/>
      <c r="E23" s="427"/>
      <c r="F23" s="427"/>
      <c r="G23" s="427"/>
      <c r="H23" s="427"/>
      <c r="I23" s="427"/>
      <c r="J23" s="427"/>
      <c r="K23" s="428"/>
      <c r="L23" s="208"/>
      <c r="M23" s="143"/>
      <c r="N23" s="188"/>
      <c r="O23" s="113"/>
      <c r="P23" s="113"/>
      <c r="Q23" s="113"/>
      <c r="R23" s="113"/>
      <c r="S23" s="122"/>
      <c r="T23" s="122"/>
      <c r="U23" s="118"/>
      <c r="V23" s="118"/>
      <c r="W23" s="118"/>
      <c r="X23" s="118"/>
      <c r="Y23" s="118"/>
      <c r="Z23" s="118"/>
      <c r="AA23" s="118"/>
      <c r="AB23" s="118"/>
      <c r="AC23" s="118"/>
      <c r="AD23" s="118"/>
      <c r="AE23" s="123"/>
      <c r="AF23" s="113"/>
      <c r="AG23" s="113"/>
      <c r="AH23" s="113"/>
      <c r="AI23" s="113"/>
      <c r="AJ23" s="113"/>
      <c r="AK23" s="122"/>
      <c r="AL23" s="144"/>
      <c r="AM23" s="175"/>
      <c r="AN23" s="414"/>
      <c r="AO23" s="408"/>
      <c r="AP23" s="223"/>
    </row>
    <row r="24" spans="1:42" ht="9" customHeight="1" thickBot="1">
      <c r="A24" s="127"/>
      <c r="B24" s="425"/>
      <c r="C24" s="182"/>
      <c r="D24" s="147"/>
      <c r="E24" s="148"/>
      <c r="F24" s="148"/>
      <c r="G24" s="148"/>
      <c r="H24" s="148"/>
      <c r="I24" s="148"/>
      <c r="J24" s="148"/>
      <c r="K24" s="149"/>
      <c r="L24" s="208"/>
      <c r="M24" s="147"/>
      <c r="N24" s="216"/>
      <c r="O24" s="148"/>
      <c r="P24" s="148"/>
      <c r="Q24" s="148"/>
      <c r="R24" s="148"/>
      <c r="S24" s="148"/>
      <c r="T24" s="148"/>
      <c r="U24" s="163"/>
      <c r="V24" s="163"/>
      <c r="W24" s="163"/>
      <c r="X24" s="163"/>
      <c r="Y24" s="163"/>
      <c r="Z24" s="163"/>
      <c r="AA24" s="163"/>
      <c r="AB24" s="163"/>
      <c r="AC24" s="163"/>
      <c r="AD24" s="163"/>
      <c r="AE24" s="148"/>
      <c r="AF24" s="148"/>
      <c r="AG24" s="148"/>
      <c r="AH24" s="148"/>
      <c r="AI24" s="148"/>
      <c r="AJ24" s="148"/>
      <c r="AK24" s="148"/>
      <c r="AL24" s="149"/>
      <c r="AM24" s="175"/>
      <c r="AN24" s="415"/>
      <c r="AO24" s="409"/>
    </row>
    <row r="25" spans="1:42" ht="3" customHeight="1" thickBot="1">
      <c r="A25" s="130"/>
      <c r="B25" s="190"/>
      <c r="C25" s="157"/>
      <c r="D25" s="186"/>
      <c r="E25" s="178"/>
      <c r="F25" s="178"/>
      <c r="G25" s="178"/>
      <c r="H25" s="179"/>
      <c r="I25" s="178"/>
      <c r="J25" s="178"/>
      <c r="K25" s="178"/>
      <c r="L25" s="217"/>
      <c r="M25" s="178"/>
      <c r="N25" s="178"/>
      <c r="O25" s="178"/>
      <c r="P25" s="178"/>
      <c r="Q25" s="178"/>
      <c r="R25" s="179"/>
      <c r="S25" s="178"/>
      <c r="T25" s="178"/>
      <c r="U25" s="180"/>
      <c r="V25" s="180"/>
      <c r="W25" s="180"/>
      <c r="X25" s="180"/>
      <c r="Y25" s="180"/>
      <c r="Z25" s="180"/>
      <c r="AA25" s="180"/>
      <c r="AB25" s="180"/>
      <c r="AC25" s="180"/>
      <c r="AD25" s="180"/>
      <c r="AE25" s="178"/>
      <c r="AF25" s="178"/>
      <c r="AG25" s="178"/>
      <c r="AH25" s="178"/>
      <c r="AI25" s="178"/>
      <c r="AJ25" s="178"/>
      <c r="AK25" s="178"/>
      <c r="AL25" s="178"/>
      <c r="AM25" s="157"/>
      <c r="AN25" s="177"/>
      <c r="AO25" s="369"/>
      <c r="AP25" s="127"/>
    </row>
    <row r="26" spans="1:42" ht="9" customHeight="1">
      <c r="A26" s="127"/>
      <c r="B26" s="424" t="s">
        <v>131</v>
      </c>
      <c r="C26" s="182"/>
      <c r="D26" s="136"/>
      <c r="E26" s="137"/>
      <c r="F26" s="137"/>
      <c r="G26" s="137"/>
      <c r="H26" s="137"/>
      <c r="I26" s="137"/>
      <c r="J26" s="137"/>
      <c r="K26" s="137"/>
      <c r="L26" s="218"/>
      <c r="M26" s="137"/>
      <c r="N26" s="137"/>
      <c r="O26" s="137"/>
      <c r="P26" s="137"/>
      <c r="Q26" s="137"/>
      <c r="R26" s="137"/>
      <c r="S26" s="137"/>
      <c r="T26" s="138"/>
      <c r="U26" s="159"/>
      <c r="V26" s="159"/>
      <c r="W26" s="159"/>
      <c r="X26" s="159"/>
      <c r="Y26" s="159"/>
      <c r="Z26" s="112"/>
      <c r="AA26" s="112"/>
      <c r="AB26" s="112"/>
      <c r="AC26" s="112"/>
      <c r="AD26" s="112"/>
      <c r="AE26" s="111"/>
      <c r="AF26" s="111"/>
      <c r="AG26" s="111"/>
      <c r="AH26" s="111"/>
      <c r="AI26" s="111"/>
      <c r="AJ26" s="111"/>
      <c r="AK26" s="111"/>
      <c r="AL26" s="111"/>
      <c r="AM26" s="176"/>
      <c r="AN26" s="413">
        <f>HR3Pmatrix!H13</f>
        <v>0</v>
      </c>
      <c r="AO26" s="407">
        <f>IFERROR(AN26/$AN$44,0)</f>
        <v>0</v>
      </c>
      <c r="AP26" s="223"/>
    </row>
    <row r="27" spans="1:42" ht="9" customHeight="1">
      <c r="A27" s="127"/>
      <c r="B27" s="424"/>
      <c r="C27" s="182"/>
      <c r="D27" s="139"/>
      <c r="E27" s="113"/>
      <c r="F27" s="113"/>
      <c r="G27" s="114"/>
      <c r="H27" s="114"/>
      <c r="I27" s="114"/>
      <c r="J27" s="114"/>
      <c r="K27" s="114"/>
      <c r="L27" s="154"/>
      <c r="M27" s="114"/>
      <c r="N27" s="114"/>
      <c r="O27" s="114"/>
      <c r="P27" s="114"/>
      <c r="Q27" s="114"/>
      <c r="R27" s="114"/>
      <c r="S27" s="114"/>
      <c r="T27" s="140"/>
      <c r="U27" s="115"/>
      <c r="V27" s="115"/>
      <c r="W27" s="115"/>
      <c r="X27" s="115"/>
      <c r="Y27" s="115"/>
      <c r="Z27" s="115"/>
      <c r="AA27" s="115"/>
      <c r="AB27" s="115"/>
      <c r="AC27" s="115"/>
      <c r="AD27" s="115"/>
      <c r="AE27" s="113"/>
      <c r="AF27" s="113"/>
      <c r="AG27" s="113"/>
      <c r="AH27" s="114"/>
      <c r="AI27" s="114"/>
      <c r="AJ27" s="114"/>
      <c r="AK27" s="114"/>
      <c r="AL27" s="114"/>
      <c r="AM27" s="176"/>
      <c r="AN27" s="414"/>
      <c r="AO27" s="408"/>
    </row>
    <row r="28" spans="1:42" ht="9" customHeight="1">
      <c r="A28" s="127"/>
      <c r="B28" s="424"/>
      <c r="C28" s="182"/>
      <c r="D28" s="139"/>
      <c r="E28" s="113"/>
      <c r="F28" s="113"/>
      <c r="G28" s="116"/>
      <c r="H28" s="116"/>
      <c r="I28" s="116"/>
      <c r="J28" s="116"/>
      <c r="K28" s="116"/>
      <c r="L28" s="155"/>
      <c r="M28" s="116"/>
      <c r="N28" s="116"/>
      <c r="O28" s="116"/>
      <c r="P28" s="116"/>
      <c r="Q28" s="116"/>
      <c r="R28" s="116"/>
      <c r="S28" s="116"/>
      <c r="T28" s="141"/>
      <c r="U28" s="117"/>
      <c r="V28" s="117"/>
      <c r="W28" s="117"/>
      <c r="X28" s="117"/>
      <c r="Y28" s="117"/>
      <c r="Z28" s="117"/>
      <c r="AA28" s="117"/>
      <c r="AB28" s="117"/>
      <c r="AC28" s="117"/>
      <c r="AD28" s="117"/>
      <c r="AE28" s="113"/>
      <c r="AF28" s="113"/>
      <c r="AG28" s="113"/>
      <c r="AH28" s="116"/>
      <c r="AI28" s="116"/>
      <c r="AJ28" s="116"/>
      <c r="AK28" s="116"/>
      <c r="AL28" s="116"/>
      <c r="AM28" s="176"/>
      <c r="AN28" s="414"/>
      <c r="AO28" s="408"/>
      <c r="AP28" s="222"/>
    </row>
    <row r="29" spans="1:42" ht="9" customHeight="1">
      <c r="A29" s="127"/>
      <c r="B29" s="424"/>
      <c r="C29" s="182"/>
      <c r="D29" s="139"/>
      <c r="E29" s="113"/>
      <c r="F29" s="123"/>
      <c r="G29" s="120"/>
      <c r="H29" s="120"/>
      <c r="I29" s="120"/>
      <c r="J29" s="120"/>
      <c r="K29" s="120"/>
      <c r="L29" s="156"/>
      <c r="M29" s="120"/>
      <c r="N29" s="120"/>
      <c r="O29" s="120"/>
      <c r="P29" s="120"/>
      <c r="Q29" s="120"/>
      <c r="R29" s="120"/>
      <c r="S29" s="120"/>
      <c r="T29" s="142"/>
      <c r="U29" s="121"/>
      <c r="V29" s="121"/>
      <c r="W29" s="121"/>
      <c r="X29" s="121"/>
      <c r="Y29" s="121"/>
      <c r="Z29" s="121"/>
      <c r="AA29" s="121"/>
      <c r="AB29" s="121"/>
      <c r="AC29" s="121"/>
      <c r="AD29" s="121"/>
      <c r="AE29" s="113"/>
      <c r="AF29" s="113"/>
      <c r="AG29" s="123"/>
      <c r="AH29" s="120"/>
      <c r="AI29" s="120"/>
      <c r="AJ29" s="120"/>
      <c r="AK29" s="120"/>
      <c r="AL29" s="120"/>
      <c r="AM29" s="176"/>
      <c r="AN29" s="414"/>
      <c r="AO29" s="408"/>
      <c r="AP29" s="223"/>
    </row>
    <row r="30" spans="1:42" ht="17" customHeight="1">
      <c r="A30" s="127"/>
      <c r="B30" s="424"/>
      <c r="C30" s="182"/>
      <c r="D30" s="143"/>
      <c r="E30" s="113"/>
      <c r="F30" s="113"/>
      <c r="G30" s="113"/>
      <c r="H30" s="416">
        <f>+HR3Pmatrix!D14+HR3Pmatrix!E14+HR3Pmatrix!E18+HR3Pmatrix!D18</f>
        <v>0</v>
      </c>
      <c r="I30" s="416"/>
      <c r="J30" s="416"/>
      <c r="K30" s="406">
        <f>IFERROR("("&amp;TEXT(H30/$AN$44,"0%")&amp;")",0)</f>
        <v>0</v>
      </c>
      <c r="L30" s="406"/>
      <c r="M30" s="406"/>
      <c r="N30" s="406"/>
      <c r="O30" s="406"/>
      <c r="P30" s="113"/>
      <c r="Q30" s="113"/>
      <c r="R30" s="113"/>
      <c r="S30" s="122"/>
      <c r="T30" s="144"/>
      <c r="U30" s="118"/>
      <c r="V30" s="118"/>
      <c r="W30" s="118"/>
      <c r="X30" s="118"/>
      <c r="Y30" s="118"/>
      <c r="Z30" s="118"/>
      <c r="AA30" s="416">
        <f>+HR3Pmatrix!F14+HR3Pmatrix!G14+HR3Pmatrix!G18+HR3Pmatrix!F18</f>
        <v>0</v>
      </c>
      <c r="AB30" s="416"/>
      <c r="AC30" s="416"/>
      <c r="AD30" s="416"/>
      <c r="AE30" s="406">
        <f>IFERROR("("&amp;TEXT(AA30/$AN$44,"0%")&amp;")",0)</f>
        <v>0</v>
      </c>
      <c r="AF30" s="406"/>
      <c r="AG30" s="406"/>
      <c r="AH30" s="406"/>
      <c r="AI30" s="406"/>
      <c r="AJ30" s="116"/>
      <c r="AK30" s="116"/>
      <c r="AL30" s="116"/>
      <c r="AM30" s="176"/>
      <c r="AN30" s="414"/>
      <c r="AO30" s="408"/>
      <c r="AP30" s="223"/>
    </row>
    <row r="31" spans="1:42" ht="9" customHeight="1">
      <c r="A31" s="127"/>
      <c r="B31" s="424"/>
      <c r="C31" s="182"/>
      <c r="D31" s="145"/>
      <c r="E31" s="122"/>
      <c r="F31" s="410"/>
      <c r="G31" s="410"/>
      <c r="H31" s="122"/>
      <c r="I31" s="411"/>
      <c r="J31" s="411"/>
      <c r="K31" s="113"/>
      <c r="L31" s="153"/>
      <c r="M31" s="122"/>
      <c r="N31" s="122"/>
      <c r="O31" s="410"/>
      <c r="P31" s="410"/>
      <c r="Q31" s="122"/>
      <c r="R31" s="411"/>
      <c r="S31" s="411"/>
      <c r="T31" s="146"/>
      <c r="U31" s="118"/>
      <c r="V31" s="118"/>
      <c r="W31" s="118"/>
      <c r="X31" s="118"/>
      <c r="Y31" s="118"/>
      <c r="Z31" s="118"/>
      <c r="AA31" s="118"/>
      <c r="AB31" s="118"/>
      <c r="AC31" s="118"/>
      <c r="AD31" s="118"/>
      <c r="AE31" s="122"/>
      <c r="AF31" s="122"/>
      <c r="AG31" s="410"/>
      <c r="AH31" s="410"/>
      <c r="AI31" s="122"/>
      <c r="AJ31" s="411"/>
      <c r="AK31" s="411"/>
      <c r="AL31" s="113"/>
      <c r="AM31" s="176"/>
      <c r="AN31" s="414"/>
      <c r="AO31" s="408"/>
      <c r="AP31" s="223"/>
    </row>
    <row r="32" spans="1:42" ht="9" customHeight="1">
      <c r="A32" s="127"/>
      <c r="B32" s="424"/>
      <c r="C32" s="182"/>
      <c r="D32" s="143"/>
      <c r="E32" s="113"/>
      <c r="F32" s="113"/>
      <c r="G32" s="113"/>
      <c r="H32" s="113"/>
      <c r="I32" s="113"/>
      <c r="J32" s="122"/>
      <c r="K32" s="122"/>
      <c r="L32" s="153"/>
      <c r="M32" s="123"/>
      <c r="N32" s="113"/>
      <c r="O32" s="113"/>
      <c r="P32" s="113"/>
      <c r="Q32" s="113"/>
      <c r="R32" s="113"/>
      <c r="S32" s="122"/>
      <c r="T32" s="144"/>
      <c r="U32" s="118"/>
      <c r="V32" s="118"/>
      <c r="W32" s="118"/>
      <c r="X32" s="118"/>
      <c r="Y32" s="118"/>
      <c r="Z32" s="118"/>
      <c r="AA32" s="118"/>
      <c r="AB32" s="118"/>
      <c r="AC32" s="118"/>
      <c r="AD32" s="118"/>
      <c r="AE32" s="123"/>
      <c r="AF32" s="113"/>
      <c r="AG32" s="113"/>
      <c r="AH32" s="113"/>
      <c r="AI32" s="113"/>
      <c r="AJ32" s="113"/>
      <c r="AK32" s="122"/>
      <c r="AL32" s="122"/>
      <c r="AM32" s="176"/>
      <c r="AN32" s="414"/>
      <c r="AO32" s="408"/>
      <c r="AP32" s="223"/>
    </row>
    <row r="33" spans="1:42" ht="9" customHeight="1" thickBot="1">
      <c r="A33" s="127"/>
      <c r="B33" s="424"/>
      <c r="C33" s="182"/>
      <c r="D33" s="145"/>
      <c r="E33" s="122"/>
      <c r="F33" s="122"/>
      <c r="G33" s="412" t="s">
        <v>45</v>
      </c>
      <c r="H33" s="412"/>
      <c r="I33" s="412"/>
      <c r="J33" s="412"/>
      <c r="K33" s="412"/>
      <c r="L33" s="412"/>
      <c r="M33" s="412"/>
      <c r="N33" s="412"/>
      <c r="O33" s="412"/>
      <c r="P33" s="412"/>
      <c r="Q33" s="412"/>
      <c r="R33" s="122"/>
      <c r="S33" s="122"/>
      <c r="T33" s="144"/>
      <c r="U33" s="118"/>
      <c r="V33" s="118"/>
      <c r="W33" s="118"/>
      <c r="X33" s="412" t="s">
        <v>46</v>
      </c>
      <c r="Y33" s="412"/>
      <c r="Z33" s="412"/>
      <c r="AA33" s="412"/>
      <c r="AB33" s="412"/>
      <c r="AC33" s="412"/>
      <c r="AD33" s="412"/>
      <c r="AE33" s="412"/>
      <c r="AF33" s="412"/>
      <c r="AG33" s="412"/>
      <c r="AH33" s="412"/>
      <c r="AI33" s="412"/>
      <c r="AJ33" s="412"/>
      <c r="AK33" s="412"/>
      <c r="AL33" s="417"/>
      <c r="AM33" s="176"/>
      <c r="AN33" s="415"/>
      <c r="AO33" s="409"/>
    </row>
    <row r="34" spans="1:42" ht="3.5" customHeight="1" thickBot="1">
      <c r="A34" s="127"/>
      <c r="B34" s="126"/>
      <c r="C34" s="182"/>
      <c r="D34" s="139"/>
      <c r="E34" s="113"/>
      <c r="F34" s="113"/>
      <c r="G34" s="412"/>
      <c r="H34" s="412"/>
      <c r="I34" s="412"/>
      <c r="J34" s="412"/>
      <c r="K34" s="412"/>
      <c r="L34" s="412"/>
      <c r="M34" s="412"/>
      <c r="N34" s="412"/>
      <c r="O34" s="412"/>
      <c r="P34" s="412"/>
      <c r="Q34" s="412"/>
      <c r="R34" s="123"/>
      <c r="S34" s="113"/>
      <c r="T34" s="146"/>
      <c r="U34" s="118"/>
      <c r="V34" s="118"/>
      <c r="W34" s="118"/>
      <c r="X34" s="412"/>
      <c r="Y34" s="412"/>
      <c r="Z34" s="412"/>
      <c r="AA34" s="412"/>
      <c r="AB34" s="412"/>
      <c r="AC34" s="412"/>
      <c r="AD34" s="412"/>
      <c r="AE34" s="412"/>
      <c r="AF34" s="412"/>
      <c r="AG34" s="412"/>
      <c r="AH34" s="412"/>
      <c r="AI34" s="412"/>
      <c r="AJ34" s="412"/>
      <c r="AK34" s="412"/>
      <c r="AL34" s="417"/>
      <c r="AM34" s="176"/>
      <c r="AN34" s="177"/>
      <c r="AO34" s="369"/>
      <c r="AP34" s="127"/>
    </row>
    <row r="35" spans="1:42" ht="9" customHeight="1">
      <c r="A35" s="130"/>
      <c r="B35" s="421" t="s">
        <v>132</v>
      </c>
      <c r="C35" s="175"/>
      <c r="D35" s="139"/>
      <c r="E35" s="113"/>
      <c r="F35" s="113"/>
      <c r="G35" s="412"/>
      <c r="H35" s="412"/>
      <c r="I35" s="412"/>
      <c r="J35" s="412"/>
      <c r="K35" s="412"/>
      <c r="L35" s="412"/>
      <c r="M35" s="412"/>
      <c r="N35" s="412"/>
      <c r="O35" s="412"/>
      <c r="P35" s="412"/>
      <c r="Q35" s="412"/>
      <c r="R35" s="113"/>
      <c r="S35" s="113"/>
      <c r="T35" s="146"/>
      <c r="U35" s="118"/>
      <c r="V35" s="118"/>
      <c r="W35" s="118"/>
      <c r="X35" s="412"/>
      <c r="Y35" s="412"/>
      <c r="Z35" s="412"/>
      <c r="AA35" s="412"/>
      <c r="AB35" s="412"/>
      <c r="AC35" s="412"/>
      <c r="AD35" s="412"/>
      <c r="AE35" s="412"/>
      <c r="AF35" s="412"/>
      <c r="AG35" s="412"/>
      <c r="AH35" s="412"/>
      <c r="AI35" s="412"/>
      <c r="AJ35" s="412"/>
      <c r="AK35" s="412"/>
      <c r="AL35" s="417"/>
      <c r="AM35" s="176"/>
      <c r="AN35" s="413">
        <f>HR3Pmatrix!H17</f>
        <v>0</v>
      </c>
      <c r="AO35" s="407">
        <f>IFERROR(AN35/$AN$44,0)</f>
        <v>0</v>
      </c>
      <c r="AP35" s="223"/>
    </row>
    <row r="36" spans="1:42" ht="9" customHeight="1">
      <c r="A36" s="130"/>
      <c r="B36" s="422"/>
      <c r="C36" s="175"/>
      <c r="D36" s="139"/>
      <c r="E36" s="113"/>
      <c r="F36" s="113"/>
      <c r="G36" s="412"/>
      <c r="H36" s="412"/>
      <c r="I36" s="412"/>
      <c r="J36" s="412"/>
      <c r="K36" s="412"/>
      <c r="L36" s="412"/>
      <c r="M36" s="412"/>
      <c r="N36" s="412"/>
      <c r="O36" s="412"/>
      <c r="P36" s="412"/>
      <c r="Q36" s="412"/>
      <c r="R36" s="114"/>
      <c r="S36" s="114"/>
      <c r="T36" s="140"/>
      <c r="U36" s="115"/>
      <c r="V36" s="115"/>
      <c r="W36" s="115"/>
      <c r="X36" s="412"/>
      <c r="Y36" s="412"/>
      <c r="Z36" s="412"/>
      <c r="AA36" s="412"/>
      <c r="AB36" s="412"/>
      <c r="AC36" s="412"/>
      <c r="AD36" s="412"/>
      <c r="AE36" s="412"/>
      <c r="AF36" s="412"/>
      <c r="AG36" s="412"/>
      <c r="AH36" s="412"/>
      <c r="AI36" s="412"/>
      <c r="AJ36" s="412"/>
      <c r="AK36" s="412"/>
      <c r="AL36" s="417"/>
      <c r="AM36" s="176"/>
      <c r="AN36" s="414"/>
      <c r="AO36" s="408"/>
    </row>
    <row r="37" spans="1:42" ht="9" customHeight="1">
      <c r="A37" s="130"/>
      <c r="B37" s="422"/>
      <c r="C37" s="175"/>
      <c r="D37" s="139"/>
      <c r="E37" s="113"/>
      <c r="F37" s="113"/>
      <c r="G37" s="116"/>
      <c r="H37" s="116"/>
      <c r="I37" s="116"/>
      <c r="J37" s="116"/>
      <c r="K37" s="116"/>
      <c r="L37" s="155"/>
      <c r="M37" s="116"/>
      <c r="N37" s="116"/>
      <c r="O37" s="116"/>
      <c r="P37" s="116"/>
      <c r="Q37" s="116"/>
      <c r="R37" s="116"/>
      <c r="S37" s="116"/>
      <c r="T37" s="141"/>
      <c r="U37" s="117"/>
      <c r="V37" s="117"/>
      <c r="W37" s="117"/>
      <c r="X37" s="117"/>
      <c r="Y37" s="117"/>
      <c r="Z37" s="117"/>
      <c r="AA37" s="117"/>
      <c r="AB37" s="117"/>
      <c r="AC37" s="117"/>
      <c r="AD37" s="117"/>
      <c r="AE37" s="113"/>
      <c r="AF37" s="113"/>
      <c r="AG37" s="113"/>
      <c r="AH37" s="116"/>
      <c r="AI37" s="116"/>
      <c r="AJ37" s="116"/>
      <c r="AK37" s="116"/>
      <c r="AL37" s="116"/>
      <c r="AM37" s="176"/>
      <c r="AN37" s="414"/>
      <c r="AO37" s="408"/>
      <c r="AP37" s="222"/>
    </row>
    <row r="38" spans="1:42" ht="9" customHeight="1">
      <c r="A38" s="130"/>
      <c r="B38" s="422"/>
      <c r="C38" s="175"/>
      <c r="D38" s="139"/>
      <c r="E38" s="113"/>
      <c r="F38" s="123"/>
      <c r="G38" s="120"/>
      <c r="H38" s="120"/>
      <c r="I38" s="120"/>
      <c r="J38" s="120"/>
      <c r="K38" s="120"/>
      <c r="L38" s="156"/>
      <c r="M38" s="120"/>
      <c r="N38" s="120"/>
      <c r="O38" s="120"/>
      <c r="P38" s="120"/>
      <c r="Q38" s="120"/>
      <c r="R38" s="120"/>
      <c r="S38" s="120"/>
      <c r="T38" s="142"/>
      <c r="U38" s="121"/>
      <c r="V38" s="121"/>
      <c r="W38" s="121"/>
      <c r="X38" s="121"/>
      <c r="Y38" s="121"/>
      <c r="Z38" s="121"/>
      <c r="AA38" s="121"/>
      <c r="AB38" s="121"/>
      <c r="AC38" s="121"/>
      <c r="AD38" s="121"/>
      <c r="AE38" s="113"/>
      <c r="AF38" s="113"/>
      <c r="AG38" s="123"/>
      <c r="AH38" s="120"/>
      <c r="AI38" s="120"/>
      <c r="AJ38" s="120"/>
      <c r="AK38" s="120"/>
      <c r="AL38" s="120"/>
      <c r="AM38" s="176"/>
      <c r="AN38" s="414"/>
      <c r="AO38" s="408"/>
      <c r="AP38" s="223"/>
    </row>
    <row r="39" spans="1:42" ht="9" customHeight="1">
      <c r="A39" s="130"/>
      <c r="B39" s="422"/>
      <c r="C39" s="175"/>
      <c r="D39" s="143"/>
      <c r="E39" s="113"/>
      <c r="F39" s="113"/>
      <c r="G39" s="113"/>
      <c r="H39" s="113"/>
      <c r="I39" s="113"/>
      <c r="J39" s="122"/>
      <c r="K39" s="122"/>
      <c r="L39" s="153"/>
      <c r="M39" s="123"/>
      <c r="N39" s="113"/>
      <c r="O39" s="113"/>
      <c r="P39" s="113"/>
      <c r="Q39" s="113"/>
      <c r="R39" s="113"/>
      <c r="S39" s="122"/>
      <c r="T39" s="144"/>
      <c r="U39" s="118"/>
      <c r="V39" s="118"/>
      <c r="W39" s="118"/>
      <c r="X39" s="118"/>
      <c r="Y39" s="118"/>
      <c r="Z39" s="118"/>
      <c r="AA39" s="118"/>
      <c r="AB39" s="118"/>
      <c r="AC39" s="118"/>
      <c r="AD39" s="118"/>
      <c r="AE39" s="123"/>
      <c r="AF39" s="113"/>
      <c r="AG39" s="113"/>
      <c r="AH39" s="113"/>
      <c r="AI39" s="113"/>
      <c r="AJ39" s="113"/>
      <c r="AK39" s="122"/>
      <c r="AL39" s="122"/>
      <c r="AM39" s="176"/>
      <c r="AN39" s="414"/>
      <c r="AO39" s="408"/>
      <c r="AP39" s="223"/>
    </row>
    <row r="40" spans="1:42" ht="9" customHeight="1">
      <c r="A40" s="130"/>
      <c r="B40" s="422"/>
      <c r="C40" s="175"/>
      <c r="D40" s="145"/>
      <c r="E40" s="122"/>
      <c r="F40" s="410"/>
      <c r="G40" s="410"/>
      <c r="H40" s="122"/>
      <c r="I40" s="411"/>
      <c r="J40" s="411"/>
      <c r="K40" s="113"/>
      <c r="L40" s="153"/>
      <c r="M40" s="122"/>
      <c r="N40" s="122"/>
      <c r="O40" s="410"/>
      <c r="P40" s="410"/>
      <c r="Q40" s="122"/>
      <c r="R40" s="411"/>
      <c r="S40" s="411"/>
      <c r="T40" s="146"/>
      <c r="U40" s="118"/>
      <c r="V40" s="118"/>
      <c r="W40" s="118"/>
      <c r="X40" s="118"/>
      <c r="Y40" s="118"/>
      <c r="Z40" s="118"/>
      <c r="AA40" s="118"/>
      <c r="AB40" s="118"/>
      <c r="AC40" s="118"/>
      <c r="AD40" s="118"/>
      <c r="AE40" s="122"/>
      <c r="AF40" s="122"/>
      <c r="AG40" s="410"/>
      <c r="AH40" s="410"/>
      <c r="AI40" s="122"/>
      <c r="AJ40" s="411"/>
      <c r="AK40" s="411"/>
      <c r="AL40" s="113"/>
      <c r="AM40" s="176"/>
      <c r="AN40" s="414"/>
      <c r="AO40" s="408"/>
      <c r="AP40" s="223"/>
    </row>
    <row r="41" spans="1:42" ht="9" customHeight="1">
      <c r="A41" s="130"/>
      <c r="B41" s="422"/>
      <c r="C41" s="175"/>
      <c r="D41" s="143"/>
      <c r="E41" s="113"/>
      <c r="F41" s="113"/>
      <c r="G41" s="113"/>
      <c r="H41" s="113"/>
      <c r="I41" s="113"/>
      <c r="J41" s="122"/>
      <c r="K41" s="122"/>
      <c r="L41" s="153"/>
      <c r="M41" s="123"/>
      <c r="N41" s="113"/>
      <c r="O41" s="113"/>
      <c r="P41" s="113"/>
      <c r="Q41" s="113"/>
      <c r="R41" s="113"/>
      <c r="S41" s="122"/>
      <c r="T41" s="144"/>
      <c r="U41" s="118"/>
      <c r="V41" s="118"/>
      <c r="W41" s="118"/>
      <c r="X41" s="118"/>
      <c r="Y41" s="118"/>
      <c r="Z41" s="118"/>
      <c r="AA41" s="118"/>
      <c r="AB41" s="118"/>
      <c r="AC41" s="118"/>
      <c r="AD41" s="118"/>
      <c r="AE41" s="123"/>
      <c r="AF41" s="113"/>
      <c r="AG41" s="113"/>
      <c r="AH41" s="113"/>
      <c r="AI41" s="113"/>
      <c r="AJ41" s="113"/>
      <c r="AK41" s="122"/>
      <c r="AL41" s="122"/>
      <c r="AM41" s="176"/>
      <c r="AN41" s="414"/>
      <c r="AO41" s="408"/>
    </row>
    <row r="42" spans="1:42" ht="9" customHeight="1" thickBot="1">
      <c r="A42" s="130"/>
      <c r="B42" s="423"/>
      <c r="C42" s="175"/>
      <c r="D42" s="147"/>
      <c r="E42" s="148"/>
      <c r="F42" s="148"/>
      <c r="G42" s="148"/>
      <c r="H42" s="148"/>
      <c r="I42" s="148"/>
      <c r="J42" s="148"/>
      <c r="K42" s="148"/>
      <c r="L42" s="219"/>
      <c r="M42" s="148"/>
      <c r="N42" s="148"/>
      <c r="O42" s="148"/>
      <c r="P42" s="148"/>
      <c r="Q42" s="148"/>
      <c r="R42" s="148"/>
      <c r="S42" s="148"/>
      <c r="T42" s="149"/>
      <c r="U42" s="163"/>
      <c r="V42" s="163"/>
      <c r="W42" s="163"/>
      <c r="X42" s="163"/>
      <c r="Y42" s="163"/>
      <c r="Z42" s="125"/>
      <c r="AA42" s="125"/>
      <c r="AB42" s="125"/>
      <c r="AC42" s="125"/>
      <c r="AD42" s="125"/>
      <c r="AE42" s="124"/>
      <c r="AF42" s="124"/>
      <c r="AG42" s="124"/>
      <c r="AH42" s="124"/>
      <c r="AI42" s="124"/>
      <c r="AJ42" s="124"/>
      <c r="AK42" s="124"/>
      <c r="AL42" s="124"/>
      <c r="AM42" s="176"/>
      <c r="AN42" s="415"/>
      <c r="AO42" s="409"/>
      <c r="AP42" s="222"/>
    </row>
    <row r="43" spans="1:42" ht="3" customHeight="1" thickBot="1">
      <c r="A43" s="130"/>
      <c r="B43" s="200"/>
      <c r="C43" s="157"/>
      <c r="D43" s="187"/>
      <c r="E43" s="166"/>
      <c r="F43" s="166"/>
      <c r="G43" s="166"/>
      <c r="H43" s="167"/>
      <c r="I43" s="166"/>
      <c r="J43" s="166"/>
      <c r="K43" s="166"/>
      <c r="L43" s="168"/>
      <c r="M43" s="166"/>
      <c r="N43" s="166"/>
      <c r="O43" s="166"/>
      <c r="P43" s="166"/>
      <c r="Q43" s="166"/>
      <c r="R43" s="167"/>
      <c r="S43" s="166"/>
      <c r="T43" s="166"/>
      <c r="U43" s="168"/>
      <c r="V43" s="168"/>
      <c r="W43" s="168"/>
      <c r="X43" s="168"/>
      <c r="Y43" s="168"/>
      <c r="Z43" s="169"/>
      <c r="AA43" s="169"/>
      <c r="AB43" s="169"/>
      <c r="AC43" s="169"/>
      <c r="AD43" s="169"/>
      <c r="AE43" s="170"/>
      <c r="AF43" s="170"/>
      <c r="AG43" s="170"/>
      <c r="AH43" s="170"/>
      <c r="AI43" s="170"/>
      <c r="AJ43" s="170"/>
      <c r="AK43" s="170"/>
      <c r="AL43" s="170"/>
      <c r="AM43" s="157"/>
      <c r="AN43" s="164"/>
      <c r="AO43" s="203"/>
      <c r="AP43" s="133"/>
    </row>
    <row r="44" spans="1:42" ht="16">
      <c r="A44" s="127"/>
      <c r="B44" s="183"/>
      <c r="C44" s="183"/>
      <c r="D44" s="394">
        <f>HR3Pmatrix!D21</f>
        <v>0</v>
      </c>
      <c r="E44" s="395"/>
      <c r="F44" s="395"/>
      <c r="G44" s="395"/>
      <c r="H44" s="395"/>
      <c r="I44" s="395"/>
      <c r="J44" s="395"/>
      <c r="K44" s="396"/>
      <c r="L44" s="191"/>
      <c r="M44" s="394">
        <f>HR3Pmatrix!E21</f>
        <v>0</v>
      </c>
      <c r="N44" s="395"/>
      <c r="O44" s="395"/>
      <c r="P44" s="395"/>
      <c r="Q44" s="395"/>
      <c r="R44" s="395"/>
      <c r="S44" s="395"/>
      <c r="T44" s="396"/>
      <c r="U44" s="191">
        <f>HR3Pmatrix!F21</f>
        <v>0</v>
      </c>
      <c r="V44" s="394">
        <f>HR3Pmatrix!F21</f>
        <v>0</v>
      </c>
      <c r="W44" s="395"/>
      <c r="X44" s="395"/>
      <c r="Y44" s="395"/>
      <c r="Z44" s="395"/>
      <c r="AA44" s="395"/>
      <c r="AB44" s="395"/>
      <c r="AC44" s="396"/>
      <c r="AD44" s="191"/>
      <c r="AE44" s="394">
        <f>HR3Pmatrix!G21</f>
        <v>0</v>
      </c>
      <c r="AF44" s="395"/>
      <c r="AG44" s="395"/>
      <c r="AH44" s="395"/>
      <c r="AI44" s="395"/>
      <c r="AJ44" s="395"/>
      <c r="AK44" s="395"/>
      <c r="AL44" s="396"/>
      <c r="AM44" s="227"/>
      <c r="AN44" s="418">
        <f>AN35+AN26+AN17+AN8</f>
        <v>0</v>
      </c>
      <c r="AO44" s="204"/>
      <c r="AP44" s="133"/>
    </row>
    <row r="45" spans="1:42" ht="24">
      <c r="A45" s="127"/>
      <c r="B45" s="241" t="s">
        <v>47</v>
      </c>
      <c r="C45" s="226"/>
      <c r="D45" s="397"/>
      <c r="E45" s="398"/>
      <c r="F45" s="398"/>
      <c r="G45" s="398"/>
      <c r="H45" s="398"/>
      <c r="I45" s="398"/>
      <c r="J45" s="398"/>
      <c r="K45" s="399"/>
      <c r="L45" s="230"/>
      <c r="M45" s="397"/>
      <c r="N45" s="398"/>
      <c r="O45" s="398"/>
      <c r="P45" s="398"/>
      <c r="Q45" s="398"/>
      <c r="R45" s="398"/>
      <c r="S45" s="398"/>
      <c r="T45" s="399"/>
      <c r="U45" s="230"/>
      <c r="V45" s="397"/>
      <c r="W45" s="398"/>
      <c r="X45" s="398"/>
      <c r="Y45" s="398"/>
      <c r="Z45" s="398"/>
      <c r="AA45" s="398"/>
      <c r="AB45" s="398"/>
      <c r="AC45" s="399"/>
      <c r="AD45" s="230"/>
      <c r="AE45" s="397"/>
      <c r="AF45" s="398"/>
      <c r="AG45" s="398"/>
      <c r="AH45" s="398"/>
      <c r="AI45" s="398"/>
      <c r="AJ45" s="398"/>
      <c r="AK45" s="398"/>
      <c r="AL45" s="399"/>
      <c r="AM45" s="228"/>
      <c r="AN45" s="419"/>
      <c r="AO45" s="205"/>
      <c r="AP45" s="133"/>
    </row>
    <row r="46" spans="1:42" ht="17" thickBot="1">
      <c r="A46" s="127"/>
      <c r="B46" s="242"/>
      <c r="C46" s="184"/>
      <c r="D46" s="400"/>
      <c r="E46" s="401"/>
      <c r="F46" s="401"/>
      <c r="G46" s="401"/>
      <c r="H46" s="401"/>
      <c r="I46" s="401"/>
      <c r="J46" s="401"/>
      <c r="K46" s="402"/>
      <c r="L46" s="231"/>
      <c r="M46" s="400"/>
      <c r="N46" s="401"/>
      <c r="O46" s="401"/>
      <c r="P46" s="401"/>
      <c r="Q46" s="401"/>
      <c r="R46" s="401"/>
      <c r="S46" s="401"/>
      <c r="T46" s="402"/>
      <c r="U46" s="231"/>
      <c r="V46" s="400"/>
      <c r="W46" s="401"/>
      <c r="X46" s="401"/>
      <c r="Y46" s="401"/>
      <c r="Z46" s="401"/>
      <c r="AA46" s="401"/>
      <c r="AB46" s="401"/>
      <c r="AC46" s="402"/>
      <c r="AD46" s="231"/>
      <c r="AE46" s="400"/>
      <c r="AF46" s="401"/>
      <c r="AG46" s="401"/>
      <c r="AH46" s="401"/>
      <c r="AI46" s="401"/>
      <c r="AJ46" s="401"/>
      <c r="AK46" s="401"/>
      <c r="AL46" s="402"/>
      <c r="AM46" s="229"/>
      <c r="AN46" s="420"/>
      <c r="AO46" s="205"/>
      <c r="AP46" s="127"/>
    </row>
    <row r="47" spans="1:42" ht="57.5" customHeight="1" thickBot="1">
      <c r="A47" s="133"/>
      <c r="B47" s="243" t="s">
        <v>43</v>
      </c>
      <c r="C47" s="165"/>
      <c r="D47" s="403">
        <f>IFERROR(D44/$AN$44,0)</f>
        <v>0</v>
      </c>
      <c r="E47" s="404"/>
      <c r="F47" s="404"/>
      <c r="G47" s="404"/>
      <c r="H47" s="404"/>
      <c r="I47" s="404"/>
      <c r="J47" s="404"/>
      <c r="K47" s="405"/>
      <c r="L47" s="328"/>
      <c r="M47" s="403">
        <f>IFERROR(M44/$AN$44,0)</f>
        <v>0</v>
      </c>
      <c r="N47" s="404"/>
      <c r="O47" s="404"/>
      <c r="P47" s="404"/>
      <c r="Q47" s="404"/>
      <c r="R47" s="404"/>
      <c r="S47" s="404"/>
      <c r="T47" s="405"/>
      <c r="U47" s="328"/>
      <c r="V47" s="403">
        <f>IFERROR(V44/$AN$44,0)</f>
        <v>0</v>
      </c>
      <c r="W47" s="404"/>
      <c r="X47" s="404"/>
      <c r="Y47" s="404"/>
      <c r="Z47" s="404"/>
      <c r="AA47" s="404"/>
      <c r="AB47" s="404"/>
      <c r="AC47" s="405"/>
      <c r="AD47" s="328"/>
      <c r="AE47" s="403">
        <f>IFERROR(AE44/$AN$44,0)</f>
        <v>0</v>
      </c>
      <c r="AF47" s="404"/>
      <c r="AG47" s="404"/>
      <c r="AH47" s="404"/>
      <c r="AI47" s="404"/>
      <c r="AJ47" s="404"/>
      <c r="AK47" s="404"/>
      <c r="AL47" s="405"/>
      <c r="AM47" s="225"/>
      <c r="AN47" s="221"/>
      <c r="AO47" s="327">
        <f>AO35+AO26+AO17+AO8</f>
        <v>0</v>
      </c>
    </row>
    <row r="48" spans="1:42" s="127" customFormat="1" ht="16">
      <c r="B48" s="130"/>
      <c r="D48" s="224"/>
      <c r="E48" s="128"/>
      <c r="F48" s="128"/>
      <c r="G48" s="128"/>
      <c r="H48" s="128"/>
      <c r="I48" s="128"/>
      <c r="J48" s="128"/>
      <c r="K48" s="128"/>
      <c r="M48" s="128"/>
      <c r="N48" s="128"/>
      <c r="O48" s="128"/>
      <c r="P48" s="128"/>
      <c r="Q48" s="128"/>
      <c r="R48" s="128"/>
      <c r="S48" s="128"/>
      <c r="T48" s="128"/>
      <c r="V48" s="128"/>
      <c r="W48" s="128"/>
      <c r="X48" s="128"/>
      <c r="Y48" s="128"/>
      <c r="Z48" s="128"/>
      <c r="AA48" s="128"/>
      <c r="AB48" s="128"/>
      <c r="AC48" s="128"/>
      <c r="AE48" s="128"/>
      <c r="AF48" s="128"/>
      <c r="AG48" s="128"/>
      <c r="AH48" s="128"/>
      <c r="AI48" s="128"/>
      <c r="AJ48" s="128"/>
      <c r="AK48" s="128"/>
      <c r="AL48" s="128"/>
      <c r="AO48" s="206"/>
      <c r="AP48" s="171"/>
    </row>
    <row r="49" spans="2:42" s="127" customFormat="1">
      <c r="B49" s="130"/>
      <c r="D49" s="150"/>
      <c r="AP49" s="130"/>
    </row>
    <row r="50" spans="2:42" s="127" customFormat="1">
      <c r="AP50" s="130"/>
    </row>
    <row r="51" spans="2:42" s="127" customFormat="1">
      <c r="AP51" s="130"/>
    </row>
    <row r="52" spans="2:42" s="127" customFormat="1">
      <c r="AP52" s="130"/>
    </row>
    <row r="53" spans="2:42" s="127" customFormat="1">
      <c r="AP53" s="130"/>
    </row>
    <row r="54" spans="2:42" s="127" customFormat="1">
      <c r="AP54" s="130"/>
    </row>
    <row r="55" spans="2:42" s="127" customFormat="1">
      <c r="AP55" s="130"/>
    </row>
    <row r="56" spans="2:42" s="127" customFormat="1">
      <c r="AP56" s="130"/>
    </row>
    <row r="57" spans="2:42" s="127" customFormat="1">
      <c r="AP57" s="130"/>
    </row>
    <row r="58" spans="2:42" s="127" customFormat="1">
      <c r="AP58" s="130"/>
    </row>
    <row r="59" spans="2:42" s="127" customFormat="1">
      <c r="AP59" s="130"/>
    </row>
    <row r="60" spans="2:42" s="127" customFormat="1">
      <c r="AP60" s="130"/>
    </row>
    <row r="61" spans="2:42" s="127" customFormat="1">
      <c r="AP61" s="130"/>
    </row>
    <row r="62" spans="2:42" s="127" customFormat="1">
      <c r="AP62" s="130"/>
    </row>
    <row r="63" spans="2:42" s="127" customFormat="1">
      <c r="AP63" s="130"/>
    </row>
    <row r="64" spans="2:42" s="127" customFormat="1">
      <c r="AP64" s="130"/>
    </row>
    <row r="65" spans="42:42" s="127" customFormat="1">
      <c r="AP65" s="130"/>
    </row>
    <row r="66" spans="42:42" s="127" customFormat="1">
      <c r="AP66" s="130"/>
    </row>
    <row r="67" spans="42:42" s="127" customFormat="1">
      <c r="AP67" s="130"/>
    </row>
    <row r="68" spans="42:42" s="127" customFormat="1">
      <c r="AP68" s="130"/>
    </row>
    <row r="69" spans="42:42" s="127" customFormat="1">
      <c r="AP69" s="130"/>
    </row>
    <row r="70" spans="42:42" s="127" customFormat="1">
      <c r="AP70" s="130"/>
    </row>
    <row r="71" spans="42:42" s="127" customFormat="1">
      <c r="AP71" s="130"/>
    </row>
    <row r="72" spans="42:42" s="127" customFormat="1">
      <c r="AP72" s="130"/>
    </row>
    <row r="73" spans="42:42" s="127" customFormat="1">
      <c r="AP73" s="130"/>
    </row>
    <row r="74" spans="42:42" s="127" customFormat="1">
      <c r="AP74" s="130"/>
    </row>
    <row r="75" spans="42:42" s="127" customFormat="1">
      <c r="AP75" s="130"/>
    </row>
    <row r="76" spans="42:42" s="127" customFormat="1">
      <c r="AP76" s="130"/>
    </row>
    <row r="77" spans="42:42" s="127" customFormat="1">
      <c r="AP77" s="130"/>
    </row>
    <row r="78" spans="42:42" s="127" customFormat="1">
      <c r="AP78" s="130"/>
    </row>
    <row r="79" spans="42:42" s="127" customFormat="1">
      <c r="AP79" s="130"/>
    </row>
    <row r="80" spans="42:42" s="127" customFormat="1">
      <c r="AP80" s="130"/>
    </row>
    <row r="81" spans="42:42" s="127" customFormat="1">
      <c r="AP81" s="130"/>
    </row>
    <row r="82" spans="42:42" s="127" customFormat="1">
      <c r="AP82" s="130"/>
    </row>
    <row r="83" spans="42:42" s="127" customFormat="1">
      <c r="AP83" s="130"/>
    </row>
    <row r="84" spans="42:42" s="127" customFormat="1">
      <c r="AP84" s="130"/>
    </row>
    <row r="85" spans="42:42" s="127" customFormat="1">
      <c r="AP85" s="130"/>
    </row>
    <row r="86" spans="42:42" s="127" customFormat="1">
      <c r="AP86" s="130"/>
    </row>
    <row r="87" spans="42:42" s="127" customFormat="1">
      <c r="AP87" s="130"/>
    </row>
    <row r="88" spans="42:42" s="127" customFormat="1">
      <c r="AP88" s="130"/>
    </row>
    <row r="89" spans="42:42" s="127" customFormat="1">
      <c r="AP89" s="130"/>
    </row>
    <row r="90" spans="42:42" s="127" customFormat="1">
      <c r="AP90" s="130"/>
    </row>
    <row r="91" spans="42:42" s="127" customFormat="1">
      <c r="AP91" s="130"/>
    </row>
    <row r="92" spans="42:42" s="127" customFormat="1">
      <c r="AP92" s="130"/>
    </row>
    <row r="93" spans="42:42" s="127" customFormat="1">
      <c r="AP93" s="130"/>
    </row>
    <row r="94" spans="42:42" s="127" customFormat="1">
      <c r="AP94" s="130"/>
    </row>
    <row r="95" spans="42:42" s="127" customFormat="1">
      <c r="AP95" s="130"/>
    </row>
    <row r="96" spans="42:42" s="127" customFormat="1">
      <c r="AP96" s="130"/>
    </row>
    <row r="97" spans="42:42" s="127" customFormat="1">
      <c r="AP97" s="130"/>
    </row>
    <row r="98" spans="42:42" s="127" customFormat="1">
      <c r="AP98" s="130"/>
    </row>
    <row r="99" spans="42:42" s="127" customFormat="1">
      <c r="AP99" s="130"/>
    </row>
    <row r="100" spans="42:42" s="127" customFormat="1">
      <c r="AP100" s="130"/>
    </row>
    <row r="101" spans="42:42" s="127" customFormat="1">
      <c r="AP101" s="130"/>
    </row>
    <row r="102" spans="42:42" s="127" customFormat="1">
      <c r="AP102" s="130"/>
    </row>
    <row r="103" spans="42:42" s="127" customFormat="1">
      <c r="AP103" s="130"/>
    </row>
    <row r="104" spans="42:42" s="127" customFormat="1">
      <c r="AP104" s="130"/>
    </row>
    <row r="105" spans="42:42" s="127" customFormat="1">
      <c r="AP105" s="130"/>
    </row>
    <row r="106" spans="42:42" s="127" customFormat="1">
      <c r="AP106" s="130"/>
    </row>
    <row r="107" spans="42:42" s="127" customFormat="1">
      <c r="AP107" s="130"/>
    </row>
    <row r="108" spans="42:42" s="127" customFormat="1">
      <c r="AP108" s="130"/>
    </row>
    <row r="109" spans="42:42" s="127" customFormat="1">
      <c r="AP109" s="130"/>
    </row>
    <row r="110" spans="42:42" s="127" customFormat="1">
      <c r="AP110" s="130"/>
    </row>
    <row r="111" spans="42:42" s="127" customFormat="1">
      <c r="AP111" s="130"/>
    </row>
    <row r="112" spans="42:42" s="127" customFormat="1">
      <c r="AP112" s="130"/>
    </row>
    <row r="113" spans="42:42" s="127" customFormat="1">
      <c r="AP113" s="130"/>
    </row>
    <row r="114" spans="42:42" s="127" customFormat="1">
      <c r="AP114" s="130"/>
    </row>
    <row r="115" spans="42:42" s="127" customFormat="1">
      <c r="AP115" s="130"/>
    </row>
    <row r="116" spans="42:42" s="127" customFormat="1">
      <c r="AP116" s="130"/>
    </row>
    <row r="117" spans="42:42" s="127" customFormat="1">
      <c r="AP117" s="130"/>
    </row>
    <row r="118" spans="42:42" s="127" customFormat="1">
      <c r="AP118" s="130"/>
    </row>
    <row r="119" spans="42:42" s="127" customFormat="1">
      <c r="AP119" s="130"/>
    </row>
    <row r="120" spans="42:42" s="127" customFormat="1">
      <c r="AP120" s="130"/>
    </row>
    <row r="121" spans="42:42" s="127" customFormat="1">
      <c r="AP121" s="130"/>
    </row>
    <row r="122" spans="42:42" s="127" customFormat="1">
      <c r="AP122" s="130"/>
    </row>
    <row r="123" spans="42:42" s="127" customFormat="1">
      <c r="AP123" s="130"/>
    </row>
    <row r="124" spans="42:42" s="127" customFormat="1">
      <c r="AP124" s="130"/>
    </row>
    <row r="125" spans="42:42" s="127" customFormat="1">
      <c r="AP125" s="130"/>
    </row>
    <row r="126" spans="42:42" s="127" customFormat="1">
      <c r="AP126" s="130"/>
    </row>
    <row r="127" spans="42:42" s="127" customFormat="1">
      <c r="AP127" s="130"/>
    </row>
    <row r="128" spans="42:42" s="127" customFormat="1">
      <c r="AP128" s="130"/>
    </row>
    <row r="129" spans="42:42" s="127" customFormat="1">
      <c r="AP129" s="130"/>
    </row>
    <row r="130" spans="42:42" s="127" customFormat="1">
      <c r="AP130" s="130"/>
    </row>
    <row r="131" spans="42:42" s="127" customFormat="1">
      <c r="AP131" s="130"/>
    </row>
    <row r="132" spans="42:42" s="127" customFormat="1">
      <c r="AP132" s="130"/>
    </row>
    <row r="133" spans="42:42" s="127" customFormat="1">
      <c r="AP133" s="130"/>
    </row>
    <row r="134" spans="42:42" s="127" customFormat="1">
      <c r="AP134" s="130"/>
    </row>
    <row r="135" spans="42:42" s="127" customFormat="1">
      <c r="AP135" s="130"/>
    </row>
    <row r="136" spans="42:42" s="127" customFormat="1">
      <c r="AP136" s="130"/>
    </row>
    <row r="137" spans="42:42" s="127" customFormat="1">
      <c r="AP137" s="130"/>
    </row>
    <row r="138" spans="42:42" s="127" customFormat="1">
      <c r="AP138" s="130"/>
    </row>
    <row r="139" spans="42:42" s="127" customFormat="1">
      <c r="AP139" s="130"/>
    </row>
    <row r="140" spans="42:42" s="127" customFormat="1">
      <c r="AP140" s="130"/>
    </row>
    <row r="141" spans="42:42" s="127" customFormat="1">
      <c r="AP141" s="130"/>
    </row>
    <row r="142" spans="42:42" s="127" customFormat="1">
      <c r="AP142" s="130"/>
    </row>
    <row r="143" spans="42:42" s="127" customFormat="1">
      <c r="AP143" s="130"/>
    </row>
    <row r="144" spans="42:42" s="127" customFormat="1">
      <c r="AP144" s="130"/>
    </row>
    <row r="145" spans="42:42" s="127" customFormat="1">
      <c r="AP145" s="130"/>
    </row>
    <row r="146" spans="42:42" s="127" customFormat="1">
      <c r="AP146" s="130"/>
    </row>
    <row r="147" spans="42:42" s="127" customFormat="1">
      <c r="AP147" s="130"/>
    </row>
    <row r="148" spans="42:42" s="127" customFormat="1">
      <c r="AP148" s="130"/>
    </row>
    <row r="149" spans="42:42" s="127" customFormat="1">
      <c r="AP149" s="130"/>
    </row>
    <row r="150" spans="42:42" s="127" customFormat="1">
      <c r="AP150" s="130"/>
    </row>
    <row r="151" spans="42:42" s="127" customFormat="1">
      <c r="AP151" s="130"/>
    </row>
    <row r="152" spans="42:42" s="127" customFormat="1">
      <c r="AP152" s="130"/>
    </row>
    <row r="153" spans="42:42" s="127" customFormat="1">
      <c r="AP153" s="130"/>
    </row>
    <row r="154" spans="42:42" s="127" customFormat="1">
      <c r="AP154" s="130"/>
    </row>
    <row r="155" spans="42:42" s="127" customFormat="1">
      <c r="AP155" s="130"/>
    </row>
    <row r="156" spans="42:42" s="127" customFormat="1">
      <c r="AP156" s="130"/>
    </row>
    <row r="157" spans="42:42" s="127" customFormat="1">
      <c r="AP157" s="130"/>
    </row>
    <row r="158" spans="42:42" s="127" customFormat="1">
      <c r="AP158" s="130"/>
    </row>
    <row r="159" spans="42:42" s="127" customFormat="1">
      <c r="AP159" s="130"/>
    </row>
    <row r="160" spans="42:42" s="127" customFormat="1">
      <c r="AP160" s="130"/>
    </row>
    <row r="161" spans="42:42" s="127" customFormat="1">
      <c r="AP161" s="130"/>
    </row>
    <row r="162" spans="42:42" s="127" customFormat="1">
      <c r="AP162" s="130"/>
    </row>
    <row r="163" spans="42:42" s="127" customFormat="1">
      <c r="AP163" s="130"/>
    </row>
    <row r="164" spans="42:42" s="127" customFormat="1">
      <c r="AP164" s="130"/>
    </row>
    <row r="165" spans="42:42" s="127" customFormat="1">
      <c r="AP165" s="130"/>
    </row>
    <row r="166" spans="42:42" s="127" customFormat="1">
      <c r="AP166" s="130"/>
    </row>
    <row r="167" spans="42:42" s="127" customFormat="1">
      <c r="AP167" s="130"/>
    </row>
    <row r="168" spans="42:42" s="127" customFormat="1">
      <c r="AP168" s="130"/>
    </row>
    <row r="169" spans="42:42" s="127" customFormat="1">
      <c r="AP169" s="130"/>
    </row>
    <row r="170" spans="42:42" s="127" customFormat="1">
      <c r="AP170" s="130"/>
    </row>
    <row r="171" spans="42:42" s="127" customFormat="1">
      <c r="AP171" s="130"/>
    </row>
    <row r="172" spans="42:42" s="127" customFormat="1">
      <c r="AP172" s="130"/>
    </row>
    <row r="173" spans="42:42" s="127" customFormat="1">
      <c r="AP173" s="130"/>
    </row>
    <row r="174" spans="42:42" s="127" customFormat="1">
      <c r="AP174" s="130"/>
    </row>
    <row r="175" spans="42:42" s="127" customFormat="1">
      <c r="AP175" s="130"/>
    </row>
    <row r="176" spans="42:42" s="127" customFormat="1">
      <c r="AP176" s="130"/>
    </row>
    <row r="177" spans="42:42" s="127" customFormat="1">
      <c r="AP177" s="130"/>
    </row>
    <row r="178" spans="42:42" s="127" customFormat="1">
      <c r="AP178" s="130"/>
    </row>
    <row r="179" spans="42:42" s="127" customFormat="1">
      <c r="AP179" s="130"/>
    </row>
    <row r="180" spans="42:42" s="127" customFormat="1">
      <c r="AP180" s="130"/>
    </row>
    <row r="181" spans="42:42" s="127" customFormat="1">
      <c r="AP181" s="130"/>
    </row>
    <row r="182" spans="42:42" s="127" customFormat="1">
      <c r="AP182" s="130"/>
    </row>
    <row r="183" spans="42:42" s="127" customFormat="1">
      <c r="AP183" s="130"/>
    </row>
    <row r="184" spans="42:42" s="127" customFormat="1">
      <c r="AP184" s="130"/>
    </row>
    <row r="185" spans="42:42" s="127" customFormat="1">
      <c r="AP185" s="130"/>
    </row>
    <row r="186" spans="42:42" s="127" customFormat="1">
      <c r="AP186" s="130"/>
    </row>
    <row r="187" spans="42:42" s="127" customFormat="1">
      <c r="AP187" s="130"/>
    </row>
    <row r="188" spans="42:42" s="127" customFormat="1">
      <c r="AP188" s="130"/>
    </row>
    <row r="189" spans="42:42" s="127" customFormat="1">
      <c r="AP189" s="130"/>
    </row>
    <row r="190" spans="42:42" s="127" customFormat="1">
      <c r="AP190" s="130"/>
    </row>
    <row r="191" spans="42:42" s="127" customFormat="1">
      <c r="AP191" s="130"/>
    </row>
    <row r="192" spans="42:42" s="127" customFormat="1">
      <c r="AP192" s="130"/>
    </row>
    <row r="193" spans="42:42" s="127" customFormat="1">
      <c r="AP193" s="130"/>
    </row>
    <row r="194" spans="42:42" s="127" customFormat="1">
      <c r="AP194" s="130"/>
    </row>
    <row r="195" spans="42:42" s="127" customFormat="1">
      <c r="AP195" s="130"/>
    </row>
    <row r="196" spans="42:42" s="127" customFormat="1">
      <c r="AP196" s="130"/>
    </row>
    <row r="197" spans="42:42" s="127" customFormat="1">
      <c r="AP197" s="130"/>
    </row>
    <row r="198" spans="42:42" s="127" customFormat="1">
      <c r="AP198" s="130"/>
    </row>
    <row r="199" spans="42:42" s="127" customFormat="1">
      <c r="AP199" s="130"/>
    </row>
    <row r="200" spans="42:42" s="127" customFormat="1">
      <c r="AP200" s="130"/>
    </row>
    <row r="201" spans="42:42" s="127" customFormat="1">
      <c r="AP201" s="130"/>
    </row>
    <row r="202" spans="42:42" s="127" customFormat="1">
      <c r="AP202" s="130"/>
    </row>
    <row r="203" spans="42:42" s="127" customFormat="1">
      <c r="AP203" s="130"/>
    </row>
    <row r="204" spans="42:42" s="127" customFormat="1">
      <c r="AP204" s="130"/>
    </row>
    <row r="205" spans="42:42" s="127" customFormat="1">
      <c r="AP205" s="130"/>
    </row>
    <row r="206" spans="42:42" s="127" customFormat="1">
      <c r="AP206" s="130"/>
    </row>
    <row r="207" spans="42:42" s="127" customFormat="1">
      <c r="AP207" s="130"/>
    </row>
    <row r="208" spans="42:42" s="127" customFormat="1">
      <c r="AP208" s="130"/>
    </row>
    <row r="209" spans="42:42" s="127" customFormat="1">
      <c r="AP209" s="130"/>
    </row>
    <row r="210" spans="42:42" s="127" customFormat="1">
      <c r="AP210" s="130"/>
    </row>
    <row r="211" spans="42:42" s="127" customFormat="1">
      <c r="AP211" s="130"/>
    </row>
    <row r="212" spans="42:42" s="127" customFormat="1">
      <c r="AP212" s="130"/>
    </row>
    <row r="213" spans="42:42" s="127" customFormat="1">
      <c r="AP213" s="130"/>
    </row>
    <row r="214" spans="42:42" s="127" customFormat="1">
      <c r="AP214" s="130"/>
    </row>
    <row r="215" spans="42:42" s="127" customFormat="1">
      <c r="AP215" s="130"/>
    </row>
    <row r="216" spans="42:42" s="127" customFormat="1">
      <c r="AP216" s="130"/>
    </row>
    <row r="217" spans="42:42" s="127" customFormat="1">
      <c r="AP217" s="130"/>
    </row>
    <row r="218" spans="42:42" s="127" customFormat="1">
      <c r="AP218" s="130"/>
    </row>
    <row r="219" spans="42:42" s="127" customFormat="1">
      <c r="AP219" s="130"/>
    </row>
    <row r="220" spans="42:42" s="127" customFormat="1">
      <c r="AP220" s="130"/>
    </row>
    <row r="221" spans="42:42" s="127" customFormat="1">
      <c r="AP221" s="130"/>
    </row>
    <row r="222" spans="42:42" s="127" customFormat="1">
      <c r="AP222" s="130"/>
    </row>
    <row r="223" spans="42:42" s="127" customFormat="1">
      <c r="AP223" s="130"/>
    </row>
    <row r="224" spans="42:42" s="127" customFormat="1">
      <c r="AP224" s="130"/>
    </row>
    <row r="225" spans="42:42" s="127" customFormat="1">
      <c r="AP225" s="130"/>
    </row>
    <row r="226" spans="42:42" s="127" customFormat="1">
      <c r="AP226" s="130"/>
    </row>
    <row r="227" spans="42:42" s="127" customFormat="1">
      <c r="AP227" s="130"/>
    </row>
    <row r="228" spans="42:42" s="127" customFormat="1">
      <c r="AP228" s="130"/>
    </row>
  </sheetData>
  <mergeCells count="58">
    <mergeCell ref="B4:B6"/>
    <mergeCell ref="D47:K47"/>
    <mergeCell ref="D4:K6"/>
    <mergeCell ref="E10:G10"/>
    <mergeCell ref="M4:T6"/>
    <mergeCell ref="I31:J31"/>
    <mergeCell ref="O31:P31"/>
    <mergeCell ref="M47:T47"/>
    <mergeCell ref="O22:P22"/>
    <mergeCell ref="R22:S22"/>
    <mergeCell ref="B8:B15"/>
    <mergeCell ref="AO17:AO24"/>
    <mergeCell ref="AG22:AH22"/>
    <mergeCell ref="H10:J10"/>
    <mergeCell ref="S9:Z10"/>
    <mergeCell ref="AA9:AI10"/>
    <mergeCell ref="AO8:AO15"/>
    <mergeCell ref="O13:P13"/>
    <mergeCell ref="R13:S13"/>
    <mergeCell ref="AG13:AH13"/>
    <mergeCell ref="AJ13:AK13"/>
    <mergeCell ref="S14:AK16"/>
    <mergeCell ref="AN44:AN46"/>
    <mergeCell ref="B35:B42"/>
    <mergeCell ref="AN35:AN42"/>
    <mergeCell ref="B26:B33"/>
    <mergeCell ref="B17:B24"/>
    <mergeCell ref="D44:K46"/>
    <mergeCell ref="M44:T46"/>
    <mergeCell ref="AE44:AL46"/>
    <mergeCell ref="F31:G31"/>
    <mergeCell ref="AJ22:AK22"/>
    <mergeCell ref="K30:O30"/>
    <mergeCell ref="D13:K23"/>
    <mergeCell ref="AN8:AN15"/>
    <mergeCell ref="AN17:AN24"/>
    <mergeCell ref="AO35:AO42"/>
    <mergeCell ref="F40:G40"/>
    <mergeCell ref="I40:J40"/>
    <mergeCell ref="O40:P40"/>
    <mergeCell ref="R40:S40"/>
    <mergeCell ref="AG40:AH40"/>
    <mergeCell ref="AJ40:AK40"/>
    <mergeCell ref="G33:Q36"/>
    <mergeCell ref="AN26:AN33"/>
    <mergeCell ref="AO26:AO33"/>
    <mergeCell ref="H30:J30"/>
    <mergeCell ref="AA30:AD30"/>
    <mergeCell ref="X33:AL36"/>
    <mergeCell ref="R31:S31"/>
    <mergeCell ref="AG31:AH31"/>
    <mergeCell ref="AJ31:AK31"/>
    <mergeCell ref="V4:AC6"/>
    <mergeCell ref="V44:AC46"/>
    <mergeCell ref="V47:AC47"/>
    <mergeCell ref="AE4:AL6"/>
    <mergeCell ref="AE47:AL47"/>
    <mergeCell ref="AE30:AI30"/>
  </mergeCells>
  <conditionalFormatting sqref="M17 M26 M8">
    <cfRule type="expression" dxfId="11" priority="141">
      <formula>VLOOKUP(M8,$AN$8:$AO$42,2)="Verpleegkundige"</formula>
    </cfRule>
    <cfRule type="expression" dxfId="10" priority="142">
      <formula>VLOOKUP(M8,$AN$8:$AO$42,2)="Verzorgende"</formula>
    </cfRule>
    <cfRule type="expression" dxfId="9" priority="143">
      <formula>VLOOKUP(M8,$AN$8:$AO$42,2)="Helpende"</formula>
    </cfRule>
    <cfRule type="expression" dxfId="8" priority="144">
      <formula>VLOOKUP(M8,$AN$8:$AO$42,2)="Zorghulp"</formula>
    </cfRule>
  </conditionalFormatting>
  <conditionalFormatting sqref="D11:AL12 AI31:AJ31 L14:S14 L15:R16 K30 D33:G33 D34:F36 D41:AL42 D32:AL32 AI22:AJ22 D24:AL29 D37:AL39 D30:G30 D31:F31 H31:I31 D40:F40 H40:I40 K40:O40 Q40:R40 K31:O31 Q31:R31 L22:O22 Q22:R22 L13:O13 Q13:R13 T13:AG13 AI13:AJ13 T22:AG22 AL22 AL13:AL16 T31:AG31 T40:AG40 AI40:AJ40 AL40 D8:AL8 D13 K10:R10 D10:E10 AL31 P30:AE30 R34:W36 R33:X33 D9:R9 AJ9:AL10 L17:AL21 L23:AL23">
    <cfRule type="expression" dxfId="7" priority="5">
      <formula>VLOOKUP(D8,$AR$8:$AS$52,2)="Verpleegkundige"</formula>
    </cfRule>
    <cfRule type="expression" dxfId="6" priority="6">
      <formula>VLOOKUP(D8,$AR$8:$AS$52,2)="Verzorgende"</formula>
    </cfRule>
    <cfRule type="expression" dxfId="5" priority="7">
      <formula>VLOOKUP(D8,$AR$8:$AS$52,2)="Helpende"</formula>
    </cfRule>
    <cfRule type="expression" dxfId="4" priority="8">
      <formula>VLOOKUP(D8,$AR$8:$AS$52,2)="Zorghulp"</formula>
    </cfRule>
  </conditionalFormatting>
  <conditionalFormatting sqref="AJ30:AL30">
    <cfRule type="expression" dxfId="3" priority="1">
      <formula>VLOOKUP(AJ30,$AR$8:$AS$52,2)="Verpleegkundige"</formula>
    </cfRule>
    <cfRule type="expression" dxfId="2" priority="2">
      <formula>VLOOKUP(AJ30,$AR$8:$AS$52,2)="Verzorgende"</formula>
    </cfRule>
    <cfRule type="expression" dxfId="1" priority="3">
      <formula>VLOOKUP(AJ30,$AR$8:$AS$52,2)="Helpende"</formula>
    </cfRule>
    <cfRule type="expression" dxfId="0" priority="4">
      <formula>VLOOKUP(AJ30,$AR$8:$AS$52,2)="Zorghulp"</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46291-D382-4494-97F8-7B6A33C65B69}">
  <dimension ref="C5:Q23"/>
  <sheetViews>
    <sheetView showGridLines="0" zoomScale="115" zoomScaleNormal="115" workbookViewId="0">
      <selection activeCell="C16" sqref="C16"/>
    </sheetView>
  </sheetViews>
  <sheetFormatPr baseColWidth="10" defaultColWidth="8.83203125" defaultRowHeight="15"/>
  <cols>
    <col min="3" max="3" width="23.83203125" bestFit="1" customWidth="1"/>
    <col min="4" max="7" width="18" customWidth="1"/>
    <col min="12" max="12" width="14.1640625" hidden="1" customWidth="1"/>
    <col min="13" max="17" width="9.1640625" hidden="1" customWidth="1"/>
  </cols>
  <sheetData>
    <row r="5" spans="3:17" ht="16">
      <c r="D5" s="349" t="s">
        <v>172</v>
      </c>
    </row>
    <row r="6" spans="3:17" ht="29.25" customHeight="1">
      <c r="C6" s="349" t="s">
        <v>169</v>
      </c>
      <c r="D6" s="348" t="str">
        <f>HR3Pmatrix!D2</f>
        <v>Onvoldoende</v>
      </c>
      <c r="E6" s="348" t="str">
        <f>HR3Pmatrix!E2</f>
        <v>Voldoende</v>
      </c>
      <c r="F6" s="348" t="str">
        <f>HR3Pmatrix!F2</f>
        <v>Goed</v>
      </c>
      <c r="G6" s="348" t="str">
        <f>HR3Pmatrix!G2</f>
        <v>Uitmuntend</v>
      </c>
      <c r="L6" s="352" t="s">
        <v>11</v>
      </c>
      <c r="M6" s="352"/>
      <c r="N6" s="353">
        <f>+HR3Pmatrix!H21</f>
        <v>0</v>
      </c>
      <c r="O6" s="352"/>
      <c r="P6" s="352"/>
      <c r="Q6" s="352"/>
    </row>
    <row r="7" spans="3:17" ht="40.5" customHeight="1">
      <c r="C7" s="350" t="str">
        <f>BASIS!A15</f>
        <v>Grenzen bereikt</v>
      </c>
      <c r="D7" s="351"/>
      <c r="E7" s="351"/>
      <c r="F7" s="351"/>
      <c r="G7" s="351"/>
      <c r="L7" s="352" t="s">
        <v>174</v>
      </c>
      <c r="M7" s="352">
        <f>HR3Pmatrix!D6+HR3Pmatrix!D10</f>
        <v>0</v>
      </c>
      <c r="N7" s="352">
        <f>IFERROR("("&amp;TEXT(M7/$N$6,"0%")&amp;")",0)</f>
        <v>0</v>
      </c>
      <c r="O7" s="352" t="str">
        <f>L7&amp;CHAR(13)&amp;M7&amp;" "&amp;N7</f>
        <v>Potentiële achterblijvers_x000D_0 0</v>
      </c>
      <c r="P7" s="352"/>
      <c r="Q7" s="352"/>
    </row>
    <row r="8" spans="3:17" ht="40.5" customHeight="1">
      <c r="C8" s="350" t="str">
        <f>BASIS!A16</f>
        <v>Groeimogelijkheden huidig functieniveau</v>
      </c>
      <c r="D8" s="351"/>
      <c r="E8" s="351"/>
      <c r="F8" s="351"/>
      <c r="G8" s="351"/>
      <c r="L8" s="352" t="s">
        <v>170</v>
      </c>
      <c r="M8" s="352">
        <f>+HR3Pmatrix!F6+HR3Pmatrix!E6+HR3Pmatrix!E10+HR3Pmatrix!F10+HR3Pmatrix!G10+HR3Pmatrix!G6</f>
        <v>0</v>
      </c>
      <c r="N8" s="352">
        <f>IFERROR("("&amp;TEXT(M8/$N$6,"0%")&amp;")",0)</f>
        <v>0</v>
      </c>
      <c r="O8" s="352" t="str">
        <f>L8&amp;CHAR(13)&amp;M8&amp;" "&amp;N8</f>
        <v>Back bone_x000D_0 0</v>
      </c>
      <c r="P8" s="352"/>
      <c r="Q8" s="352"/>
    </row>
    <row r="9" spans="3:17" ht="40.5" customHeight="1">
      <c r="C9" s="350" t="str">
        <f>BASIS!A17</f>
        <v>Groeimogelijkheden verticaal 1 à 2 jaar</v>
      </c>
      <c r="D9" s="351"/>
      <c r="E9" s="351"/>
      <c r="F9" s="351"/>
      <c r="G9" s="351"/>
      <c r="L9" s="352" t="s">
        <v>45</v>
      </c>
      <c r="M9" s="352">
        <f>+HR3Pmatrix!D14+HR3Pmatrix!E14+HR3Pmatrix!E18+HR3Pmatrix!D18</f>
        <v>0</v>
      </c>
      <c r="N9" s="352">
        <f t="shared" ref="N9:N10" si="0">IFERROR("("&amp;TEXT(M9/$N$6,"0%")&amp;")",0)</f>
        <v>0</v>
      </c>
      <c r="O9" s="352" t="str">
        <f t="shared" ref="O9:O10" si="1">L9&amp;CHAR(13)&amp;M9&amp;" "&amp;N9</f>
        <v>Vraagtekens_x000D_0 0</v>
      </c>
      <c r="P9" s="352"/>
      <c r="Q9" s="352"/>
    </row>
    <row r="10" spans="3:17" ht="40.5" customHeight="1">
      <c r="C10" s="350" t="str">
        <f>BASIS!A18</f>
        <v>Groeimogelijkheden verticaal direct</v>
      </c>
      <c r="D10" s="351"/>
      <c r="E10" s="351"/>
      <c r="F10" s="351"/>
      <c r="G10" s="351"/>
      <c r="L10" s="352" t="s">
        <v>171</v>
      </c>
      <c r="M10" s="352">
        <f>+HR3Pmatrix!F14+HR3Pmatrix!G14+HR3Pmatrix!G18+HR3Pmatrix!F18</f>
        <v>0</v>
      </c>
      <c r="N10" s="352">
        <f t="shared" si="0"/>
        <v>0</v>
      </c>
      <c r="O10" s="352" t="str">
        <f t="shared" si="1"/>
        <v>High potentials_x000D_0 0</v>
      </c>
      <c r="P10" s="352"/>
      <c r="Q10" s="352"/>
    </row>
    <row r="22" spans="4:4">
      <c r="D22" s="367"/>
    </row>
    <row r="23" spans="4:4">
      <c r="D23" s="367"/>
    </row>
  </sheetData>
  <sheetProtection algorithmName="SHA-512" hashValue="LnQevoxTq+kur6PrdJEq1tAQatTG6yhj6aisidt/q+p0pG7rqmtxX8DNIhJMDWPG/owVX9bjRpELt7mfVXPkWg==" saltValue="JlDZ0kVsAiyik4XTx4iFxw==" spinCount="100000" sheet="1" objects="1" scenarios="1"/>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I405"/>
  <sheetViews>
    <sheetView zoomScale="130" zoomScaleNormal="130" workbookViewId="0">
      <selection activeCell="H9" sqref="H9"/>
    </sheetView>
  </sheetViews>
  <sheetFormatPr baseColWidth="10" defaultColWidth="9.33203125" defaultRowHeight="14"/>
  <cols>
    <col min="1" max="1" width="21.6640625" style="40" customWidth="1"/>
    <col min="2" max="2" width="14.33203125" style="40" customWidth="1"/>
    <col min="3" max="3" width="16.6640625" style="40" bestFit="1" customWidth="1"/>
    <col min="4" max="10" width="10.83203125" style="40" customWidth="1"/>
    <col min="11" max="16384" width="9.33203125" style="40"/>
  </cols>
  <sheetData>
    <row r="1" spans="1:113" ht="75.5" customHeight="1" thickBot="1">
      <c r="A1" s="301"/>
      <c r="B1" s="304" t="s">
        <v>18</v>
      </c>
      <c r="C1" s="302"/>
      <c r="D1" s="302"/>
      <c r="E1" s="302"/>
      <c r="F1" s="302"/>
      <c r="G1" s="302"/>
      <c r="H1" s="302"/>
      <c r="I1" s="302"/>
      <c r="J1" s="303"/>
      <c r="K1" s="253"/>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row>
    <row r="2" spans="1:113" ht="14.25" customHeight="1">
      <c r="A2" s="454" t="s">
        <v>19</v>
      </c>
      <c r="B2" s="455"/>
      <c r="C2" s="456"/>
      <c r="D2" s="286" t="s">
        <v>21</v>
      </c>
      <c r="E2" s="288"/>
      <c r="F2" s="445"/>
      <c r="G2" s="446"/>
      <c r="H2" s="447"/>
      <c r="I2" s="233"/>
      <c r="J2" s="235"/>
      <c r="K2" s="234"/>
      <c r="L2" s="252"/>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row>
    <row r="3" spans="1:113" ht="14" customHeight="1">
      <c r="A3" s="457"/>
      <c r="B3" s="458"/>
      <c r="C3" s="459"/>
      <c r="D3" s="285">
        <f>+Kwadranten1!AN44</f>
        <v>0</v>
      </c>
      <c r="E3" s="289"/>
      <c r="F3" s="448"/>
      <c r="G3" s="449"/>
      <c r="H3" s="450"/>
      <c r="I3" s="236"/>
      <c r="J3" s="237"/>
      <c r="K3" s="254"/>
      <c r="L3" s="252"/>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row>
    <row r="4" spans="1:113" ht="14.5" customHeight="1">
      <c r="A4" s="460"/>
      <c r="B4" s="461"/>
      <c r="C4" s="462"/>
      <c r="D4" s="287"/>
      <c r="E4" s="282"/>
      <c r="F4" s="451"/>
      <c r="G4" s="452"/>
      <c r="H4" s="453"/>
      <c r="I4" s="290"/>
      <c r="J4" s="237"/>
      <c r="K4" s="254"/>
      <c r="L4" s="252"/>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row>
    <row r="5" spans="1:113">
      <c r="A5" s="475" t="s">
        <v>20</v>
      </c>
      <c r="B5" s="476"/>
      <c r="C5" s="477"/>
      <c r="D5" s="292" t="str">
        <f>BASIS!A31</f>
        <v xml:space="preserve"> &lt;= 20</v>
      </c>
      <c r="E5" s="295" t="str">
        <f>BASIS!A32</f>
        <v>21-30</v>
      </c>
      <c r="F5" s="296" t="str">
        <f>BASIS!A33</f>
        <v>31-40</v>
      </c>
      <c r="G5" s="297" t="str">
        <f>BASIS!A34</f>
        <v>41-50</v>
      </c>
      <c r="H5" s="292" t="str">
        <f>BASIS!A35</f>
        <v>51-60</v>
      </c>
      <c r="I5" s="292" t="str">
        <f>BASIS!A36</f>
        <v>61-67</v>
      </c>
      <c r="J5" s="291" t="str">
        <f>BASIS!A37</f>
        <v xml:space="preserve"> &gt; 68</v>
      </c>
      <c r="K5" s="234"/>
      <c r="L5" s="252"/>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row>
    <row r="6" spans="1:113" ht="21.5" customHeight="1">
      <c r="A6" s="457"/>
      <c r="B6" s="458"/>
      <c r="C6" s="459"/>
      <c r="D6" s="281">
        <f>IFERROR(Tabellen!E42/SUM(Tabellen!$E$42:$K$42),0)</f>
        <v>0</v>
      </c>
      <c r="E6" s="283">
        <f>IFERROR(Tabellen!F42/SUM(Tabellen!$E$42:$K$42),0)</f>
        <v>0</v>
      </c>
      <c r="F6" s="283">
        <f>IFERROR(Tabellen!G42/SUM(Tabellen!$E$42:$K$42),0)</f>
        <v>0</v>
      </c>
      <c r="G6" s="281">
        <f>IFERROR(Tabellen!H42/SUM(Tabellen!$E$42:$K$42),0)</f>
        <v>0</v>
      </c>
      <c r="H6" s="298">
        <f>IFERROR(Tabellen!I42/SUM(Tabellen!$E$42:$K$42),0)</f>
        <v>0</v>
      </c>
      <c r="I6" s="294">
        <f>IFERROR(Tabellen!J42/SUM(Tabellen!$E$42:$K$42),0)</f>
        <v>0</v>
      </c>
      <c r="J6" s="279">
        <f>IFERROR(Tabellen!K42/SUM(Tabellen!$E$42:$K$42),0)</f>
        <v>0</v>
      </c>
      <c r="K6" s="254"/>
      <c r="L6" s="252"/>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row>
    <row r="7" spans="1:113" ht="23.25" customHeight="1">
      <c r="A7" s="460"/>
      <c r="B7" s="461"/>
      <c r="C7" s="462"/>
      <c r="D7" s="282"/>
      <c r="E7" s="284"/>
      <c r="F7" s="284"/>
      <c r="G7" s="299"/>
      <c r="H7" s="300"/>
      <c r="I7" s="287"/>
      <c r="J7" s="280"/>
      <c r="K7" s="254"/>
      <c r="L7" s="252"/>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row>
    <row r="8" spans="1:113" s="246" customFormat="1" ht="21" customHeight="1">
      <c r="A8" s="468" t="s">
        <v>122</v>
      </c>
      <c r="B8" s="469"/>
      <c r="C8" s="469"/>
      <c r="D8" s="469"/>
      <c r="E8" s="469"/>
      <c r="F8" s="471"/>
      <c r="G8" s="478">
        <f>IFERROR(ROUND(SUMIFS(Input!D5:D82,Input!I5:I82,"&lt;&gt;",Input!J5:J82,"&lt;&gt;")/Kwantitatief!D3,0),0)</f>
        <v>0</v>
      </c>
      <c r="H8" s="479"/>
      <c r="I8" s="293"/>
      <c r="J8" s="244"/>
      <c r="K8" s="245"/>
      <c r="L8" s="245"/>
    </row>
    <row r="9" spans="1:113" s="246" customFormat="1" ht="25.25" customHeight="1">
      <c r="A9" s="468" t="s">
        <v>123</v>
      </c>
      <c r="B9" s="469"/>
      <c r="C9" s="469"/>
      <c r="D9" s="469"/>
      <c r="E9" s="469"/>
      <c r="F9" s="471"/>
      <c r="G9" s="272" t="s">
        <v>101</v>
      </c>
      <c r="H9" s="276"/>
      <c r="I9" s="277"/>
      <c r="J9" s="247"/>
      <c r="K9" s="245"/>
      <c r="L9" s="245"/>
    </row>
    <row r="10" spans="1:113" s="246" customFormat="1" ht="29" customHeight="1">
      <c r="A10" s="480" t="s">
        <v>126</v>
      </c>
      <c r="B10" s="480"/>
      <c r="C10" s="480"/>
      <c r="D10" s="480"/>
      <c r="E10" s="480"/>
      <c r="F10" s="481"/>
      <c r="G10" s="278" t="s">
        <v>102</v>
      </c>
      <c r="H10" s="276"/>
      <c r="I10" s="277"/>
      <c r="J10" s="247"/>
      <c r="K10" s="245"/>
      <c r="L10" s="245"/>
    </row>
    <row r="11" spans="1:113" s="246" customFormat="1" ht="22.25" customHeight="1">
      <c r="A11" s="468" t="s">
        <v>124</v>
      </c>
      <c r="B11" s="469"/>
      <c r="C11" s="469"/>
      <c r="D11" s="469"/>
      <c r="E11" s="469"/>
      <c r="F11" s="471"/>
      <c r="G11" s="272"/>
      <c r="H11" s="276"/>
      <c r="I11" s="277"/>
      <c r="J11" s="247"/>
      <c r="K11" s="245"/>
      <c r="L11" s="245"/>
    </row>
    <row r="12" spans="1:113" s="246" customFormat="1" ht="33" customHeight="1">
      <c r="A12" s="468" t="s">
        <v>125</v>
      </c>
      <c r="B12" s="469"/>
      <c r="C12" s="469"/>
      <c r="D12" s="469"/>
      <c r="E12" s="469"/>
      <c r="F12" s="470"/>
      <c r="G12" s="272" t="s">
        <v>103</v>
      </c>
      <c r="H12" s="370"/>
      <c r="I12" s="371"/>
      <c r="J12" s="247"/>
      <c r="K12" s="245"/>
      <c r="L12" s="245"/>
    </row>
    <row r="13" spans="1:113" s="246" customFormat="1" ht="39.5" customHeight="1">
      <c r="A13" s="472" t="s">
        <v>173</v>
      </c>
      <c r="B13" s="473"/>
      <c r="C13" s="473"/>
      <c r="D13" s="473"/>
      <c r="E13" s="473"/>
      <c r="F13" s="474"/>
      <c r="G13" s="272"/>
      <c r="H13" s="276"/>
      <c r="I13" s="277"/>
      <c r="J13" s="248"/>
      <c r="K13" s="245"/>
      <c r="L13" s="245"/>
    </row>
    <row r="14" spans="1:113" s="246" customFormat="1" ht="29.5" customHeight="1">
      <c r="A14" s="468" t="s">
        <v>176</v>
      </c>
      <c r="B14" s="469"/>
      <c r="C14" s="469"/>
      <c r="D14" s="469"/>
      <c r="E14" s="469"/>
      <c r="F14" s="470"/>
      <c r="G14" s="272"/>
      <c r="H14" s="276"/>
      <c r="I14" s="275"/>
      <c r="J14" s="249"/>
      <c r="K14" s="245"/>
      <c r="L14" s="245"/>
    </row>
    <row r="15" spans="1:113" s="246" customFormat="1" ht="21.5" customHeight="1">
      <c r="A15" s="468" t="s">
        <v>177</v>
      </c>
      <c r="B15" s="469"/>
      <c r="C15" s="469"/>
      <c r="D15" s="469"/>
      <c r="E15" s="469"/>
      <c r="F15" s="470"/>
      <c r="G15" s="272"/>
      <c r="H15" s="276"/>
      <c r="I15" s="275"/>
      <c r="J15" s="249"/>
      <c r="K15" s="245"/>
      <c r="L15" s="245"/>
    </row>
    <row r="16" spans="1:113" s="246" customFormat="1" ht="15" thickBot="1">
      <c r="A16" s="463" t="s">
        <v>178</v>
      </c>
      <c r="B16" s="464"/>
      <c r="C16" s="464"/>
      <c r="D16" s="464"/>
      <c r="E16" s="464"/>
      <c r="F16" s="465"/>
      <c r="G16" s="269" t="s">
        <v>108</v>
      </c>
      <c r="H16" s="276"/>
      <c r="I16" s="274"/>
      <c r="J16" s="250"/>
      <c r="K16" s="245"/>
      <c r="L16" s="245"/>
    </row>
    <row r="17" spans="1:12" s="246" customFormat="1" ht="16" thickTop="1" thickBot="1">
      <c r="A17" s="466"/>
      <c r="B17" s="466"/>
      <c r="C17" s="466"/>
      <c r="D17" s="466"/>
      <c r="E17" s="466"/>
      <c r="F17" s="467"/>
      <c r="G17" s="270" t="s">
        <v>160</v>
      </c>
      <c r="H17" s="276"/>
      <c r="I17" s="371"/>
      <c r="J17" s="247"/>
      <c r="K17" s="245"/>
      <c r="L17" s="245"/>
    </row>
    <row r="18" spans="1:12" s="246" customFormat="1" ht="31.25" customHeight="1" thickTop="1" thickBot="1">
      <c r="A18" s="466"/>
      <c r="B18" s="466"/>
      <c r="C18" s="466"/>
      <c r="D18" s="466"/>
      <c r="E18" s="466"/>
      <c r="F18" s="467"/>
      <c r="G18" s="273" t="s">
        <v>159</v>
      </c>
      <c r="H18" s="273"/>
      <c r="I18" s="271"/>
      <c r="J18" s="251"/>
      <c r="K18" s="245"/>
      <c r="L18" s="245"/>
    </row>
    <row r="19" spans="1:12" s="246" customFormat="1" ht="14" customHeight="1" thickTop="1">
      <c r="A19" s="245"/>
      <c r="B19" s="245"/>
      <c r="C19" s="245"/>
      <c r="D19" s="245"/>
      <c r="E19" s="245"/>
      <c r="F19" s="245"/>
      <c r="G19" s="245"/>
      <c r="H19" s="245"/>
      <c r="I19" s="245"/>
      <c r="J19" s="245"/>
      <c r="K19" s="245"/>
      <c r="L19" s="245"/>
    </row>
    <row r="20" spans="1:12" s="256" customFormat="1" ht="14" customHeight="1">
      <c r="A20" s="255"/>
      <c r="B20" s="255"/>
      <c r="C20" s="255"/>
      <c r="D20" s="255"/>
      <c r="E20" s="255"/>
      <c r="F20" s="255"/>
      <c r="G20" s="255"/>
      <c r="H20" s="255"/>
      <c r="I20" s="255"/>
      <c r="J20" s="255"/>
      <c r="K20" s="255"/>
      <c r="L20" s="255"/>
    </row>
    <row r="21" spans="1:12" s="256" customFormat="1">
      <c r="A21" s="257"/>
      <c r="B21" s="257"/>
      <c r="C21" s="257"/>
      <c r="D21" s="255"/>
      <c r="E21" s="255"/>
      <c r="F21" s="255"/>
      <c r="G21" s="255"/>
      <c r="H21" s="255"/>
      <c r="I21" s="255"/>
      <c r="J21" s="255"/>
      <c r="K21" s="255"/>
      <c r="L21" s="255"/>
    </row>
    <row r="22" spans="1:12" s="127" customFormat="1">
      <c r="A22" s="252"/>
      <c r="B22" s="252"/>
      <c r="C22" s="252"/>
      <c r="D22" s="252"/>
      <c r="E22" s="252"/>
      <c r="F22" s="252"/>
      <c r="G22" s="252"/>
      <c r="H22" s="252"/>
      <c r="I22" s="252"/>
      <c r="J22" s="252"/>
      <c r="K22" s="252"/>
      <c r="L22" s="252"/>
    </row>
    <row r="23" spans="1:12" s="127" customFormat="1">
      <c r="A23" s="252"/>
      <c r="B23" s="252"/>
      <c r="C23" s="252"/>
      <c r="D23" s="252"/>
      <c r="E23" s="252"/>
      <c r="F23" s="252"/>
      <c r="G23" s="252"/>
      <c r="H23" s="252"/>
      <c r="I23" s="252"/>
      <c r="J23" s="252"/>
      <c r="K23" s="252"/>
      <c r="L23" s="252"/>
    </row>
    <row r="24" spans="1:12" s="127" customFormat="1"/>
    <row r="25" spans="1:12" s="127" customFormat="1"/>
    <row r="26" spans="1:12" s="127" customFormat="1"/>
    <row r="27" spans="1:12" s="127" customFormat="1"/>
    <row r="28" spans="1:12" s="127" customFormat="1"/>
    <row r="29" spans="1:12" s="127" customFormat="1"/>
    <row r="30" spans="1:12" s="127" customFormat="1"/>
    <row r="31" spans="1:12" s="127" customFormat="1"/>
    <row r="32" spans="1:12" s="127" customFormat="1"/>
    <row r="33" s="127" customFormat="1"/>
    <row r="34" s="127" customFormat="1"/>
    <row r="35" s="127" customFormat="1"/>
    <row r="36" s="127" customFormat="1"/>
    <row r="37" s="127" customFormat="1"/>
    <row r="38" s="127" customFormat="1"/>
    <row r="39" s="127" customFormat="1"/>
    <row r="40" s="127" customFormat="1"/>
    <row r="41" s="127" customFormat="1"/>
    <row r="42" s="127" customFormat="1"/>
    <row r="43" s="127" customFormat="1"/>
    <row r="44" s="127" customFormat="1"/>
    <row r="45" s="127" customFormat="1"/>
    <row r="46" s="127" customFormat="1"/>
    <row r="47" s="127" customFormat="1"/>
    <row r="48" s="127" customFormat="1"/>
    <row r="49" s="127" customFormat="1"/>
    <row r="50" s="127" customFormat="1"/>
    <row r="51" s="127" customFormat="1"/>
    <row r="52" s="127" customFormat="1"/>
    <row r="53" s="127" customFormat="1"/>
    <row r="54" s="127" customFormat="1"/>
    <row r="55" s="127" customFormat="1"/>
    <row r="56" s="127" customFormat="1"/>
    <row r="57" s="127" customFormat="1"/>
    <row r="58" s="127" customFormat="1"/>
    <row r="59" s="127" customFormat="1"/>
    <row r="60" s="127" customFormat="1"/>
    <row r="61" s="127" customFormat="1"/>
    <row r="62" s="127" customFormat="1"/>
    <row r="63" s="127" customFormat="1"/>
    <row r="64" s="127" customFormat="1"/>
    <row r="65" s="127" customFormat="1"/>
    <row r="66" s="127" customFormat="1"/>
    <row r="67" s="127" customFormat="1"/>
    <row r="68" s="127" customFormat="1"/>
    <row r="69" s="127" customFormat="1"/>
    <row r="70" s="127" customFormat="1"/>
    <row r="71" s="127" customFormat="1"/>
    <row r="72" s="127" customFormat="1"/>
    <row r="73" s="127" customFormat="1"/>
    <row r="74" s="127" customFormat="1"/>
    <row r="75" s="127" customFormat="1"/>
    <row r="76" s="127" customFormat="1"/>
    <row r="77" s="127" customFormat="1"/>
    <row r="78" s="127" customFormat="1"/>
    <row r="79" s="127" customFormat="1"/>
    <row r="80" s="127" customFormat="1"/>
    <row r="81" s="127" customFormat="1"/>
    <row r="82" s="127" customFormat="1"/>
    <row r="83" s="127" customFormat="1"/>
    <row r="84" s="127" customFormat="1"/>
    <row r="85" s="127" customFormat="1"/>
    <row r="86" s="127" customFormat="1"/>
    <row r="87" s="127" customFormat="1"/>
    <row r="88" s="127" customFormat="1"/>
    <row r="89" s="127" customFormat="1"/>
    <row r="90" s="127" customFormat="1"/>
    <row r="91" s="127" customFormat="1"/>
    <row r="92" s="127" customFormat="1"/>
    <row r="93" s="127" customFormat="1"/>
    <row r="94" s="127" customFormat="1"/>
    <row r="95" s="127" customFormat="1"/>
    <row r="96" s="127" customFormat="1"/>
    <row r="97" s="127" customFormat="1"/>
    <row r="98" s="127" customFormat="1"/>
    <row r="99" s="127" customFormat="1"/>
    <row r="100" s="127" customFormat="1"/>
    <row r="101" s="127" customFormat="1"/>
    <row r="102" s="127" customFormat="1"/>
    <row r="103" s="127" customFormat="1"/>
    <row r="104" s="127" customFormat="1"/>
    <row r="105" s="127" customFormat="1"/>
    <row r="106" s="127" customFormat="1"/>
    <row r="107" s="127" customFormat="1"/>
    <row r="108" s="127" customFormat="1"/>
    <row r="109" s="127" customFormat="1"/>
    <row r="110" s="127" customFormat="1"/>
    <row r="111" s="127" customFormat="1"/>
    <row r="112" s="127" customFormat="1"/>
    <row r="113" s="127" customFormat="1"/>
    <row r="114" s="127" customFormat="1"/>
    <row r="115" s="127" customFormat="1"/>
    <row r="116" s="127" customFormat="1"/>
    <row r="117" s="127" customFormat="1"/>
    <row r="118" s="127" customFormat="1"/>
    <row r="119" s="127" customFormat="1"/>
    <row r="120" s="127" customFormat="1"/>
    <row r="121" s="127" customFormat="1"/>
    <row r="122" s="127" customFormat="1"/>
    <row r="123" s="127" customFormat="1"/>
    <row r="124" s="127" customFormat="1"/>
    <row r="125" s="127" customFormat="1"/>
    <row r="126" s="127" customFormat="1"/>
    <row r="127" s="127" customFormat="1"/>
    <row r="128" s="127" customFormat="1"/>
    <row r="129" s="127" customFormat="1"/>
    <row r="130" s="127" customFormat="1"/>
    <row r="131" s="127" customFormat="1"/>
    <row r="132" s="127" customFormat="1"/>
    <row r="133" s="127" customFormat="1"/>
    <row r="134" s="127" customFormat="1"/>
    <row r="135" s="127" customFormat="1"/>
    <row r="136" s="127" customFormat="1"/>
    <row r="137" s="127" customFormat="1"/>
    <row r="138" s="127" customFormat="1"/>
    <row r="139" s="127" customFormat="1"/>
    <row r="140" s="127" customFormat="1"/>
    <row r="141" s="127" customFormat="1"/>
    <row r="142" s="127" customFormat="1"/>
    <row r="143" s="127" customFormat="1"/>
    <row r="144" s="127" customFormat="1"/>
    <row r="145" s="127" customFormat="1"/>
    <row r="146" s="127" customFormat="1"/>
    <row r="147" s="127" customFormat="1"/>
    <row r="148" s="127" customFormat="1"/>
    <row r="149" s="127" customFormat="1"/>
    <row r="150" s="127" customFormat="1"/>
    <row r="151" s="127" customFormat="1"/>
    <row r="152" s="127" customFormat="1"/>
    <row r="153" s="127" customFormat="1"/>
    <row r="154" s="127" customFormat="1"/>
    <row r="155" s="127" customFormat="1"/>
    <row r="156" s="127" customFormat="1"/>
    <row r="157" s="127" customFormat="1"/>
    <row r="158" s="127" customFormat="1"/>
    <row r="159" s="127" customFormat="1"/>
    <row r="160" s="127" customFormat="1"/>
    <row r="161" s="127" customFormat="1"/>
    <row r="162" s="127" customFormat="1"/>
    <row r="163" s="127" customFormat="1"/>
    <row r="164" s="127" customFormat="1"/>
    <row r="165" s="127" customFormat="1"/>
    <row r="166" s="127" customFormat="1"/>
    <row r="167" s="127" customFormat="1"/>
    <row r="168" s="127" customFormat="1"/>
    <row r="169" s="127" customFormat="1"/>
    <row r="170" s="127" customFormat="1"/>
    <row r="171" s="127" customFormat="1"/>
    <row r="172" s="127" customFormat="1"/>
    <row r="173" s="127" customFormat="1"/>
    <row r="174" s="127" customFormat="1"/>
    <row r="175" s="127" customFormat="1"/>
    <row r="176" s="127" customFormat="1"/>
    <row r="177" s="127" customFormat="1"/>
    <row r="178" s="127" customFormat="1"/>
    <row r="179" s="127" customFormat="1"/>
    <row r="180" s="127" customFormat="1"/>
    <row r="181" s="127" customFormat="1"/>
    <row r="182" s="127" customFormat="1"/>
    <row r="183" s="127" customFormat="1"/>
    <row r="184" s="127" customFormat="1"/>
    <row r="185" s="127" customFormat="1"/>
    <row r="186" s="127" customFormat="1"/>
    <row r="187" s="127" customFormat="1"/>
    <row r="188" s="127" customFormat="1"/>
    <row r="189" s="127" customFormat="1"/>
    <row r="190" s="127" customFormat="1"/>
    <row r="191" s="127" customFormat="1"/>
    <row r="192" s="127" customFormat="1"/>
    <row r="193" s="127" customFormat="1"/>
    <row r="194" s="127" customFormat="1"/>
    <row r="195" s="127" customFormat="1"/>
    <row r="196" s="127" customFormat="1"/>
    <row r="197" s="127" customFormat="1"/>
    <row r="198" s="127" customFormat="1"/>
    <row r="199" s="127" customFormat="1"/>
    <row r="200" s="127" customFormat="1"/>
    <row r="201" s="127" customFormat="1"/>
    <row r="202" s="127" customFormat="1"/>
    <row r="203" s="127" customFormat="1"/>
    <row r="204" s="127" customFormat="1"/>
    <row r="205" s="127" customFormat="1"/>
    <row r="206" s="127" customFormat="1"/>
    <row r="207" s="127" customFormat="1"/>
    <row r="208" s="127" customFormat="1"/>
    <row r="209" s="127" customFormat="1"/>
    <row r="210" s="127" customFormat="1"/>
    <row r="211" s="127" customFormat="1"/>
    <row r="212" s="127" customFormat="1"/>
    <row r="213" s="127" customFormat="1"/>
    <row r="214" s="127" customFormat="1"/>
    <row r="215" s="127" customFormat="1"/>
    <row r="216" s="127" customFormat="1"/>
    <row r="217" s="127" customFormat="1"/>
    <row r="218" s="127" customFormat="1"/>
    <row r="219" s="127" customFormat="1"/>
    <row r="220" s="127" customFormat="1"/>
    <row r="221" s="127" customFormat="1"/>
    <row r="222" s="127" customFormat="1"/>
    <row r="223" s="127" customFormat="1"/>
    <row r="224" s="127" customFormat="1"/>
    <row r="225" s="127" customFormat="1"/>
    <row r="226" s="127" customFormat="1"/>
    <row r="227" s="127" customFormat="1"/>
    <row r="228" s="127" customFormat="1"/>
    <row r="229" s="127" customFormat="1"/>
    <row r="230" s="127" customFormat="1"/>
    <row r="231" s="127" customFormat="1"/>
    <row r="232" s="127" customFormat="1"/>
    <row r="233" s="127" customFormat="1"/>
    <row r="234" s="127" customFormat="1"/>
    <row r="235" s="127" customFormat="1"/>
    <row r="236" s="127" customFormat="1"/>
    <row r="237" s="127" customFormat="1"/>
    <row r="238" s="127" customFormat="1"/>
    <row r="239" s="127" customFormat="1"/>
    <row r="240" s="127" customFormat="1"/>
    <row r="241" s="127" customFormat="1"/>
    <row r="242" s="127" customFormat="1"/>
    <row r="243" s="127" customFormat="1"/>
    <row r="244" s="127" customFormat="1"/>
    <row r="245" s="127" customFormat="1"/>
    <row r="246" s="127" customFormat="1"/>
    <row r="247" s="127" customFormat="1"/>
    <row r="248" s="127" customFormat="1"/>
    <row r="249" s="127" customFormat="1"/>
    <row r="250" s="127" customFormat="1"/>
    <row r="251" s="127" customFormat="1"/>
    <row r="252" s="127" customFormat="1"/>
    <row r="253" s="127" customFormat="1"/>
    <row r="254" s="127" customFormat="1"/>
    <row r="255" s="127" customFormat="1"/>
    <row r="256" s="127" customFormat="1"/>
    <row r="257" s="127" customFormat="1"/>
    <row r="258" s="127" customFormat="1"/>
    <row r="259" s="127" customFormat="1"/>
    <row r="260" s="127" customFormat="1"/>
    <row r="261" s="127" customFormat="1"/>
    <row r="262" s="127" customFormat="1"/>
    <row r="263" s="127" customFormat="1"/>
    <row r="264" s="127" customFormat="1"/>
    <row r="265" s="127" customFormat="1"/>
    <row r="266" s="127" customFormat="1"/>
    <row r="267" s="127" customFormat="1"/>
    <row r="268" s="127" customFormat="1"/>
    <row r="269" s="127" customFormat="1"/>
    <row r="270" s="127" customFormat="1"/>
    <row r="271" s="127" customFormat="1"/>
    <row r="272" s="127" customFormat="1"/>
    <row r="273" s="127" customFormat="1"/>
    <row r="274" s="127" customFormat="1"/>
    <row r="275" s="127" customFormat="1"/>
    <row r="276" s="127" customFormat="1"/>
    <row r="277" s="127" customFormat="1"/>
    <row r="278" s="127" customFormat="1"/>
    <row r="279" s="127" customFormat="1"/>
    <row r="280" s="127" customFormat="1"/>
    <row r="281" s="127" customFormat="1"/>
    <row r="282" s="127" customFormat="1"/>
    <row r="283" s="127" customFormat="1"/>
    <row r="284" s="127" customFormat="1"/>
    <row r="285" s="127" customFormat="1"/>
    <row r="286" s="127" customFormat="1"/>
    <row r="287" s="127" customFormat="1"/>
    <row r="288" s="127" customFormat="1"/>
    <row r="289" s="127" customFormat="1"/>
    <row r="290" s="127" customFormat="1"/>
    <row r="291" s="127" customFormat="1"/>
    <row r="292" s="127" customFormat="1"/>
    <row r="293" s="127" customFormat="1"/>
    <row r="294" s="127" customFormat="1"/>
    <row r="295" s="127" customFormat="1"/>
    <row r="296" s="127" customFormat="1"/>
    <row r="297" s="127" customFormat="1"/>
    <row r="298" s="127" customFormat="1"/>
    <row r="299" s="127" customFormat="1"/>
    <row r="300" s="127" customFormat="1"/>
    <row r="301" s="127" customFormat="1"/>
    <row r="302" s="127" customFormat="1"/>
    <row r="303" s="127" customFormat="1"/>
    <row r="304" s="127" customFormat="1"/>
    <row r="305" s="127" customFormat="1"/>
    <row r="306" s="127" customFormat="1"/>
    <row r="307" s="127" customFormat="1"/>
    <row r="308" s="127" customFormat="1"/>
    <row r="309" s="127" customFormat="1"/>
    <row r="310" s="127" customFormat="1"/>
    <row r="311" s="127" customFormat="1"/>
    <row r="312" s="127" customFormat="1"/>
    <row r="313" s="127" customFormat="1"/>
    <row r="314" s="127" customFormat="1"/>
    <row r="315" s="127" customFormat="1"/>
    <row r="316" s="127" customFormat="1"/>
    <row r="317" s="127" customFormat="1"/>
    <row r="318" s="127" customFormat="1"/>
    <row r="319" s="127" customFormat="1"/>
    <row r="320" s="127" customFormat="1"/>
    <row r="321" s="127" customFormat="1"/>
    <row r="322" s="127" customFormat="1"/>
    <row r="323" s="127" customFormat="1"/>
    <row r="324" s="127" customFormat="1"/>
    <row r="325" s="127" customFormat="1"/>
    <row r="326" s="127" customFormat="1"/>
    <row r="327" s="127" customFormat="1"/>
    <row r="328" s="127" customFormat="1"/>
    <row r="329" s="127" customFormat="1"/>
    <row r="330" s="127" customFormat="1"/>
    <row r="331" s="127" customFormat="1"/>
    <row r="332" s="127" customFormat="1"/>
    <row r="333" s="127" customFormat="1"/>
    <row r="334" s="127" customFormat="1"/>
    <row r="335" s="127" customFormat="1"/>
    <row r="336" s="127" customFormat="1"/>
    <row r="337" s="127" customFormat="1"/>
    <row r="338" s="127" customFormat="1"/>
    <row r="339" s="127" customFormat="1"/>
    <row r="340" s="127" customFormat="1"/>
    <row r="341" s="127" customFormat="1"/>
    <row r="342" s="127" customFormat="1"/>
    <row r="343" s="127" customFormat="1"/>
    <row r="344" s="127" customFormat="1"/>
    <row r="345" s="127" customFormat="1"/>
    <row r="346" s="127" customFormat="1"/>
    <row r="347" s="127" customFormat="1"/>
    <row r="348" s="127" customFormat="1"/>
    <row r="349" s="127" customFormat="1"/>
    <row r="350" s="127" customFormat="1"/>
    <row r="351" s="127" customFormat="1"/>
    <row r="352" s="127" customFormat="1"/>
    <row r="353" s="127" customFormat="1"/>
    <row r="354" s="127" customFormat="1"/>
    <row r="355" s="127" customFormat="1"/>
    <row r="356" s="127" customFormat="1"/>
    <row r="357" s="127" customFormat="1"/>
    <row r="358" s="127" customFormat="1"/>
    <row r="359" s="127" customFormat="1"/>
    <row r="360" s="127" customFormat="1"/>
    <row r="361" s="127" customFormat="1"/>
    <row r="362" s="127" customFormat="1"/>
    <row r="363" s="127" customFormat="1"/>
    <row r="364" s="127" customFormat="1"/>
    <row r="365" s="127" customFormat="1"/>
    <row r="366" s="127" customFormat="1"/>
    <row r="367" s="127" customFormat="1"/>
    <row r="368" s="127" customFormat="1"/>
    <row r="369" s="127" customFormat="1"/>
    <row r="370" s="127" customFormat="1"/>
    <row r="371" s="127" customFormat="1"/>
    <row r="372" s="127" customFormat="1"/>
    <row r="373" s="127" customFormat="1"/>
    <row r="374" s="127" customFormat="1"/>
    <row r="375" s="127" customFormat="1"/>
    <row r="376" s="127" customFormat="1"/>
    <row r="377" s="127" customFormat="1"/>
    <row r="378" s="127" customFormat="1"/>
    <row r="379" s="127" customFormat="1"/>
    <row r="380" s="127" customFormat="1"/>
    <row r="381" s="127" customFormat="1"/>
    <row r="382" s="127" customFormat="1"/>
    <row r="383" s="127" customFormat="1"/>
    <row r="384" s="127" customFormat="1"/>
    <row r="385" s="127" customFormat="1"/>
    <row r="386" s="127" customFormat="1"/>
    <row r="387" s="127" customFormat="1"/>
    <row r="388" s="127" customFormat="1"/>
    <row r="389" s="127" customFormat="1"/>
    <row r="390" s="127" customFormat="1"/>
    <row r="391" s="127" customFormat="1"/>
    <row r="392" s="127" customFormat="1"/>
    <row r="393" s="127" customFormat="1"/>
    <row r="394" s="127" customFormat="1"/>
    <row r="395" s="127" customFormat="1"/>
    <row r="396" s="127" customFormat="1"/>
    <row r="397" s="127" customFormat="1"/>
    <row r="398" s="127" customFormat="1"/>
    <row r="399" s="127" customFormat="1"/>
    <row r="400" s="127" customFormat="1"/>
    <row r="401" s="127" customFormat="1"/>
    <row r="402" s="127" customFormat="1"/>
    <row r="403" s="127" customFormat="1"/>
    <row r="404" s="127" customFormat="1"/>
    <row r="405" s="127" customFormat="1"/>
  </sheetData>
  <mergeCells count="13">
    <mergeCell ref="F2:H4"/>
    <mergeCell ref="A2:C4"/>
    <mergeCell ref="A16:F18"/>
    <mergeCell ref="A14:F14"/>
    <mergeCell ref="A15:F15"/>
    <mergeCell ref="A11:F11"/>
    <mergeCell ref="A12:F12"/>
    <mergeCell ref="A13:F13"/>
    <mergeCell ref="A5:C7"/>
    <mergeCell ref="A8:F8"/>
    <mergeCell ref="G8:H8"/>
    <mergeCell ref="A9:F9"/>
    <mergeCell ref="A10:F10"/>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CC127-2E70-FA40-AF9C-3A30CCA2F30A}">
  <dimension ref="A1:AG359"/>
  <sheetViews>
    <sheetView zoomScaleNormal="100" workbookViewId="0">
      <selection activeCell="B4" sqref="B4"/>
    </sheetView>
  </sheetViews>
  <sheetFormatPr baseColWidth="10" defaultColWidth="9.33203125" defaultRowHeight="14"/>
  <cols>
    <col min="1" max="1" width="5.33203125" style="127" customWidth="1"/>
    <col min="2" max="2" width="119.1640625" style="40" customWidth="1"/>
    <col min="3" max="3" width="80.6640625" style="40" customWidth="1"/>
    <col min="4" max="16384" width="9.33203125" style="40"/>
  </cols>
  <sheetData>
    <row r="1" spans="1:33" ht="74.75" customHeight="1" thickBot="1">
      <c r="A1" s="482" t="s">
        <v>179</v>
      </c>
      <c r="B1" s="483"/>
      <c r="C1" s="306" t="s">
        <v>6</v>
      </c>
      <c r="D1" s="150"/>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c r="A2" s="318"/>
      <c r="B2" s="319"/>
      <c r="C2" s="320"/>
      <c r="D2" s="150"/>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ht="21" thickBot="1">
      <c r="A3" s="484" t="s">
        <v>107</v>
      </c>
      <c r="B3" s="308" t="s">
        <v>180</v>
      </c>
      <c r="C3" s="485"/>
      <c r="D3" s="150"/>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ht="15" thickBot="1">
      <c r="A4" s="486"/>
      <c r="B4" s="487" t="s">
        <v>181</v>
      </c>
      <c r="C4" s="485"/>
      <c r="D4" s="150"/>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row>
    <row r="5" spans="1:33" ht="15" thickBot="1">
      <c r="A5" s="486"/>
      <c r="B5" s="487" t="s">
        <v>225</v>
      </c>
      <c r="C5" s="485"/>
      <c r="D5" s="150"/>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row>
    <row r="6" spans="1:33" ht="15" thickBot="1">
      <c r="A6" s="486"/>
      <c r="B6" s="487"/>
      <c r="C6" s="485"/>
      <c r="D6" s="150"/>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1:33" ht="21" thickBot="1">
      <c r="A7" s="488" t="s">
        <v>107</v>
      </c>
      <c r="B7" s="308" t="s">
        <v>182</v>
      </c>
      <c r="C7" s="485"/>
      <c r="D7" s="150"/>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row>
    <row r="8" spans="1:33" ht="14" customHeight="1" thickBot="1">
      <c r="A8" s="488"/>
      <c r="B8" s="489" t="s">
        <v>183</v>
      </c>
      <c r="C8" s="485"/>
      <c r="D8" s="150"/>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row>
    <row r="9" spans="1:33" ht="14" customHeight="1" thickBot="1">
      <c r="A9" s="488"/>
      <c r="B9" s="489" t="s">
        <v>184</v>
      </c>
      <c r="C9" s="485"/>
      <c r="D9" s="150"/>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row>
    <row r="10" spans="1:33" ht="14" customHeight="1" thickBot="1">
      <c r="A10" s="488"/>
      <c r="B10" s="489" t="s">
        <v>185</v>
      </c>
      <c r="C10" s="485"/>
      <c r="D10" s="150"/>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ht="14" customHeight="1" thickBot="1">
      <c r="A11" s="490"/>
      <c r="B11" s="489"/>
      <c r="C11" s="485"/>
      <c r="D11" s="150"/>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1:33" ht="21" thickBot="1">
      <c r="A12" s="490" t="s">
        <v>107</v>
      </c>
      <c r="B12" s="308" t="s">
        <v>163</v>
      </c>
      <c r="C12" s="322"/>
      <c r="D12" s="150"/>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row>
    <row r="13" spans="1:33" ht="15" thickBot="1">
      <c r="A13" s="486"/>
      <c r="B13" s="491" t="s">
        <v>226</v>
      </c>
      <c r="C13" s="322"/>
      <c r="D13" s="150"/>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row>
    <row r="14" spans="1:33" ht="15" thickBot="1">
      <c r="A14" s="486"/>
      <c r="B14" s="491" t="s">
        <v>186</v>
      </c>
      <c r="C14" s="322"/>
      <c r="D14" s="150"/>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row>
    <row r="15" spans="1:33" ht="15" thickBot="1">
      <c r="A15" s="486"/>
      <c r="B15" s="491" t="s">
        <v>187</v>
      </c>
      <c r="C15" s="322"/>
      <c r="D15" s="150"/>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row>
    <row r="16" spans="1:33" ht="15" thickBot="1">
      <c r="A16" s="486"/>
      <c r="B16" s="491" t="s">
        <v>188</v>
      </c>
      <c r="C16" s="322"/>
      <c r="D16" s="150"/>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row>
    <row r="17" spans="1:33" ht="15" thickBot="1">
      <c r="A17" s="492"/>
      <c r="B17" s="491" t="s">
        <v>189</v>
      </c>
      <c r="C17" s="322"/>
      <c r="D17" s="150"/>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row>
    <row r="18" spans="1:33" ht="15" thickBot="1">
      <c r="A18" s="486"/>
      <c r="B18" s="489" t="s">
        <v>237</v>
      </c>
      <c r="C18" s="322"/>
      <c r="D18" s="150"/>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row>
    <row r="19" spans="1:33" ht="15" thickBot="1">
      <c r="A19" s="486"/>
      <c r="B19" s="491"/>
      <c r="C19" s="322"/>
      <c r="D19" s="150"/>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row>
    <row r="20" spans="1:33" ht="21" thickBot="1">
      <c r="A20" s="490" t="s">
        <v>107</v>
      </c>
      <c r="B20" s="308" t="s">
        <v>164</v>
      </c>
      <c r="C20" s="322"/>
      <c r="D20" s="150"/>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row>
    <row r="21" spans="1:33" ht="16" thickBot="1">
      <c r="A21" s="486"/>
      <c r="B21" s="309" t="s">
        <v>190</v>
      </c>
      <c r="C21" s="322"/>
      <c r="D21" s="150"/>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row>
    <row r="22" spans="1:33" ht="15" thickBot="1">
      <c r="A22" s="486"/>
      <c r="B22" s="309" t="s">
        <v>191</v>
      </c>
      <c r="C22" s="322"/>
      <c r="D22" s="150"/>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row>
    <row r="23" spans="1:33" ht="15" thickBot="1">
      <c r="A23" s="486"/>
      <c r="B23" s="489" t="s">
        <v>238</v>
      </c>
      <c r="C23" s="322"/>
      <c r="D23" s="150"/>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row>
    <row r="24" spans="1:33" ht="15" thickBot="1">
      <c r="A24" s="486"/>
      <c r="B24" s="493" t="s">
        <v>192</v>
      </c>
      <c r="C24" s="494"/>
      <c r="D24" s="150"/>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row>
    <row r="25" spans="1:33" ht="15" thickBot="1">
      <c r="A25" s="486"/>
      <c r="B25" s="495" t="s">
        <v>193</v>
      </c>
      <c r="C25" s="496"/>
      <c r="D25" s="150"/>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row>
    <row r="26" spans="1:33" ht="15" thickBot="1">
      <c r="A26" s="486"/>
      <c r="B26" s="497" t="s">
        <v>194</v>
      </c>
      <c r="C26" s="498"/>
      <c r="D26" s="150"/>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3" ht="15" thickBot="1">
      <c r="A27" s="486"/>
      <c r="B27" s="499" t="s">
        <v>227</v>
      </c>
      <c r="C27" s="494"/>
      <c r="D27" s="150"/>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3" ht="15" thickBot="1">
      <c r="A28" s="486"/>
      <c r="B28" s="500" t="s">
        <v>195</v>
      </c>
      <c r="C28" s="498"/>
      <c r="D28" s="150"/>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1:33" ht="15" thickBot="1">
      <c r="A29" s="486"/>
      <c r="B29" s="500" t="s">
        <v>228</v>
      </c>
      <c r="C29" s="498"/>
      <c r="D29" s="150"/>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row>
    <row r="30" spans="1:33" ht="15" thickBot="1">
      <c r="A30" s="486"/>
      <c r="B30" s="501" t="s">
        <v>196</v>
      </c>
      <c r="C30" s="502"/>
      <c r="D30" s="150"/>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row>
    <row r="31" spans="1:33" ht="15" thickBot="1">
      <c r="A31" s="486"/>
      <c r="B31" s="493" t="s">
        <v>229</v>
      </c>
      <c r="C31" s="494"/>
      <c r="D31" s="150"/>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row>
    <row r="32" spans="1:33" ht="15" thickBot="1">
      <c r="A32" s="486"/>
      <c r="B32" s="497" t="s">
        <v>197</v>
      </c>
      <c r="C32" s="498"/>
      <c r="D32" s="15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row>
    <row r="33" spans="1:33" ht="15" thickBot="1">
      <c r="A33" s="486"/>
      <c r="B33" s="500" t="s">
        <v>198</v>
      </c>
      <c r="C33" s="498"/>
      <c r="D33" s="15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row>
    <row r="34" spans="1:33" ht="15" thickBot="1">
      <c r="A34" s="486"/>
      <c r="B34" s="501" t="s">
        <v>230</v>
      </c>
      <c r="C34" s="502"/>
      <c r="D34" s="150"/>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row>
    <row r="35" spans="1:33" ht="15" thickBot="1">
      <c r="A35" s="486"/>
      <c r="B35" s="491" t="s">
        <v>231</v>
      </c>
      <c r="C35" s="322"/>
      <c r="D35" s="150"/>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1:33" ht="15" thickBot="1">
      <c r="A36" s="486"/>
      <c r="B36" s="311"/>
      <c r="C36" s="322"/>
      <c r="D36" s="150"/>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1:33" ht="21" thickBot="1">
      <c r="A37" s="490" t="s">
        <v>107</v>
      </c>
      <c r="B37" s="308" t="s">
        <v>117</v>
      </c>
      <c r="C37" s="322"/>
      <c r="D37" s="150"/>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row>
    <row r="38" spans="1:33" ht="14" customHeight="1" thickBot="1">
      <c r="A38" s="486"/>
      <c r="B38" s="503" t="s">
        <v>199</v>
      </c>
      <c r="C38" s="322"/>
      <c r="D38" s="150"/>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row>
    <row r="39" spans="1:33" ht="14" customHeight="1" thickBot="1">
      <c r="A39" s="486"/>
      <c r="B39" s="503" t="s">
        <v>232</v>
      </c>
      <c r="C39" s="322"/>
      <c r="D39" s="150"/>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row>
    <row r="40" spans="1:33" ht="15" thickBot="1">
      <c r="A40" s="486"/>
      <c r="B40" s="491" t="s">
        <v>200</v>
      </c>
      <c r="C40" s="322"/>
      <c r="D40" s="150"/>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row>
    <row r="41" spans="1:33" ht="15" thickBot="1">
      <c r="A41" s="486"/>
      <c r="B41" s="491" t="s">
        <v>201</v>
      </c>
      <c r="C41" s="322"/>
      <c r="D41" s="150"/>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row r="42" spans="1:33" ht="15" thickBot="1">
      <c r="A42" s="486"/>
      <c r="B42" s="491" t="s">
        <v>202</v>
      </c>
      <c r="C42" s="322"/>
      <c r="D42" s="150"/>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row r="43" spans="1:33" ht="15" thickBot="1">
      <c r="A43" s="486"/>
      <c r="B43" s="504" t="s">
        <v>203</v>
      </c>
      <c r="C43" s="322"/>
      <c r="D43" s="150"/>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row>
    <row r="44" spans="1:33" ht="15" thickBot="1">
      <c r="A44" s="486"/>
      <c r="B44" s="491" t="s">
        <v>204</v>
      </c>
      <c r="C44" s="322"/>
      <c r="D44" s="150"/>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row>
    <row r="45" spans="1:33" ht="15" thickBot="1">
      <c r="A45" s="486"/>
      <c r="B45" s="311"/>
      <c r="C45" s="322"/>
      <c r="D45" s="150"/>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row>
    <row r="46" spans="1:33" ht="21" thickBot="1">
      <c r="A46" s="490" t="s">
        <v>107</v>
      </c>
      <c r="B46" s="308" t="s">
        <v>7</v>
      </c>
      <c r="C46" s="322"/>
      <c r="D46" s="150"/>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1:33" ht="15" thickBot="1">
      <c r="A47" s="486"/>
      <c r="B47" s="491" t="s">
        <v>205</v>
      </c>
      <c r="C47" s="322"/>
      <c r="D47" s="150"/>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row>
    <row r="48" spans="1:33" ht="15" thickBot="1">
      <c r="A48" s="486"/>
      <c r="B48" s="491" t="s">
        <v>206</v>
      </c>
      <c r="C48" s="322"/>
      <c r="D48" s="150"/>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row>
    <row r="49" spans="1:33" ht="15" thickBot="1">
      <c r="A49" s="486"/>
      <c r="B49" s="491" t="s">
        <v>207</v>
      </c>
      <c r="C49" s="322"/>
      <c r="D49" s="150"/>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row r="50" spans="1:33" ht="15" thickBot="1">
      <c r="A50" s="486"/>
      <c r="B50" s="311"/>
      <c r="C50" s="322"/>
      <c r="D50" s="150"/>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row>
    <row r="51" spans="1:33" ht="21" thickBot="1">
      <c r="A51" s="490" t="s">
        <v>107</v>
      </c>
      <c r="B51" s="308" t="s">
        <v>22</v>
      </c>
      <c r="C51" s="322"/>
      <c r="D51" s="150"/>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row>
    <row r="52" spans="1:33" ht="15" thickBot="1">
      <c r="A52" s="486"/>
      <c r="B52" s="309" t="s">
        <v>208</v>
      </c>
      <c r="C52" s="322"/>
      <c r="D52" s="150"/>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1:33" ht="15" thickBot="1">
      <c r="A53" s="486"/>
      <c r="B53" s="309" t="s">
        <v>209</v>
      </c>
      <c r="C53" s="322"/>
      <c r="D53" s="150"/>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row>
    <row r="54" spans="1:33" ht="15" thickBot="1">
      <c r="A54" s="486"/>
      <c r="B54" s="491" t="s">
        <v>233</v>
      </c>
      <c r="C54" s="322"/>
      <c r="D54" s="150"/>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row>
    <row r="55" spans="1:33" ht="15" thickBot="1">
      <c r="A55" s="486"/>
      <c r="B55" s="310"/>
      <c r="C55" s="322"/>
      <c r="D55" s="150"/>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row>
    <row r="56" spans="1:33" ht="21" thickBot="1">
      <c r="A56" s="490" t="s">
        <v>107</v>
      </c>
      <c r="B56" s="308" t="s">
        <v>165</v>
      </c>
      <c r="C56" s="322"/>
      <c r="D56" s="150"/>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row>
    <row r="57" spans="1:33" ht="15" thickBot="1">
      <c r="A57" s="486"/>
      <c r="B57" s="491" t="s">
        <v>234</v>
      </c>
      <c r="C57" s="322"/>
      <c r="D57" s="150"/>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row>
    <row r="58" spans="1:33" ht="15" thickBot="1">
      <c r="A58" s="486"/>
      <c r="B58" s="491" t="s">
        <v>235</v>
      </c>
      <c r="C58" s="322"/>
      <c r="D58" s="150"/>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row>
    <row r="59" spans="1:33" ht="15" thickBot="1">
      <c r="A59" s="486"/>
      <c r="B59" s="491" t="s">
        <v>210</v>
      </c>
      <c r="C59" s="322"/>
      <c r="D59" s="150"/>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row>
    <row r="60" spans="1:33" ht="15" thickBot="1">
      <c r="A60" s="486"/>
      <c r="B60" s="310"/>
      <c r="C60" s="322"/>
      <c r="D60" s="150"/>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1:33" ht="21" thickBot="1">
      <c r="A61" s="490" t="s">
        <v>107</v>
      </c>
      <c r="B61" s="308" t="s">
        <v>166</v>
      </c>
      <c r="C61" s="322"/>
      <c r="D61" s="150"/>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1:33" ht="15" thickBot="1">
      <c r="A62" s="486"/>
      <c r="B62" s="491" t="s">
        <v>211</v>
      </c>
      <c r="C62" s="322"/>
      <c r="D62" s="150"/>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row>
    <row r="63" spans="1:33" ht="15" thickBot="1">
      <c r="A63" s="486"/>
      <c r="B63" s="491" t="s">
        <v>212</v>
      </c>
      <c r="C63" s="322"/>
      <c r="D63" s="150"/>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row>
    <row r="64" spans="1:33" ht="15" thickBot="1">
      <c r="A64" s="486"/>
      <c r="B64" s="491" t="s">
        <v>213</v>
      </c>
      <c r="C64" s="322"/>
      <c r="D64" s="150"/>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row>
    <row r="65" spans="1:33" ht="15" thickBot="1">
      <c r="A65" s="486"/>
      <c r="B65" s="347"/>
      <c r="C65" s="322"/>
      <c r="D65" s="150"/>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row>
    <row r="66" spans="1:33" ht="21" thickBot="1">
      <c r="A66" s="490" t="s">
        <v>107</v>
      </c>
      <c r="B66" s="308" t="s">
        <v>214</v>
      </c>
      <c r="C66" s="322"/>
      <c r="D66" s="150"/>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row>
    <row r="67" spans="1:33" ht="15" thickBot="1">
      <c r="A67" s="486"/>
      <c r="B67" s="491" t="s">
        <v>215</v>
      </c>
      <c r="C67" s="322"/>
      <c r="D67" s="313"/>
      <c r="E67" s="133"/>
      <c r="F67" s="133"/>
      <c r="G67" s="133"/>
      <c r="H67" s="133"/>
      <c r="I67" s="133"/>
      <c r="J67" s="133"/>
      <c r="K67" s="133"/>
      <c r="L67" s="133"/>
      <c r="M67" s="133"/>
      <c r="N67" s="133"/>
      <c r="O67" s="133"/>
      <c r="P67" s="133"/>
      <c r="Q67" s="133"/>
      <c r="R67" s="133"/>
      <c r="S67" s="133"/>
      <c r="T67" s="133"/>
      <c r="U67" s="133"/>
      <c r="V67" s="127"/>
      <c r="W67" s="127"/>
      <c r="X67" s="127"/>
      <c r="Y67" s="127"/>
      <c r="Z67" s="127"/>
      <c r="AA67" s="127"/>
      <c r="AB67" s="127"/>
      <c r="AC67" s="127"/>
      <c r="AD67" s="127"/>
      <c r="AE67" s="127"/>
      <c r="AF67" s="127"/>
      <c r="AG67" s="127"/>
    </row>
    <row r="68" spans="1:33" ht="15" thickBot="1">
      <c r="A68" s="486"/>
      <c r="B68" s="491" t="s">
        <v>216</v>
      </c>
      <c r="C68" s="322"/>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row>
    <row r="69" spans="1:33" ht="15" thickBot="1">
      <c r="A69" s="486"/>
      <c r="B69" s="493" t="s">
        <v>217</v>
      </c>
      <c r="C69" s="494"/>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row>
    <row r="70" spans="1:33" ht="15" thickBot="1">
      <c r="A70" s="486"/>
      <c r="B70" s="505" t="s">
        <v>236</v>
      </c>
      <c r="C70" s="502"/>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row>
    <row r="71" spans="1:33" ht="15" thickBot="1">
      <c r="A71" s="486"/>
      <c r="B71" s="506" t="s">
        <v>218</v>
      </c>
      <c r="C71" s="322"/>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row>
    <row r="72" spans="1:33" ht="15" thickBot="1">
      <c r="A72" s="486"/>
      <c r="B72" s="507" t="s">
        <v>219</v>
      </c>
      <c r="C72" s="508"/>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row>
    <row r="73" spans="1:33" ht="15" thickBot="1">
      <c r="A73" s="486"/>
      <c r="B73" s="509"/>
      <c r="C73" s="508"/>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row>
    <row r="74" spans="1:33" ht="21" thickBot="1">
      <c r="A74" s="490" t="s">
        <v>107</v>
      </c>
      <c r="B74" s="308" t="s">
        <v>23</v>
      </c>
      <c r="C74" s="322"/>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row>
    <row r="75" spans="1:33" ht="15" thickBot="1">
      <c r="A75" s="486"/>
      <c r="B75" s="491" t="s">
        <v>220</v>
      </c>
      <c r="C75" s="322"/>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row>
    <row r="76" spans="1:33" ht="15" thickBot="1">
      <c r="A76" s="486"/>
      <c r="B76" s="491" t="s">
        <v>221</v>
      </c>
      <c r="C76" s="510"/>
      <c r="D76" s="150"/>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row>
    <row r="77" spans="1:33" ht="15" thickBot="1">
      <c r="A77" s="486"/>
      <c r="B77" s="491" t="s">
        <v>167</v>
      </c>
      <c r="C77" s="510"/>
      <c r="D77" s="150"/>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row>
    <row r="78" spans="1:33" ht="15" thickBot="1">
      <c r="A78" s="486"/>
      <c r="B78" s="511" t="s">
        <v>222</v>
      </c>
      <c r="C78" s="510"/>
      <c r="D78" s="150"/>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row>
    <row r="79" spans="1:33">
      <c r="A79" s="512"/>
      <c r="B79" s="513" t="s">
        <v>223</v>
      </c>
      <c r="C79" s="510"/>
      <c r="D79" s="150"/>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row>
    <row r="80" spans="1:33" ht="15" thickBot="1">
      <c r="A80" s="514"/>
      <c r="B80" s="509" t="s">
        <v>224</v>
      </c>
      <c r="C80" s="515"/>
      <c r="D80" s="150"/>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row>
    <row r="81" spans="1:33" ht="15" thickBot="1">
      <c r="A81" s="516"/>
      <c r="B81" s="517" t="s">
        <v>168</v>
      </c>
      <c r="C81" s="518"/>
      <c r="D81" s="150"/>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row>
    <row r="82" spans="1:33">
      <c r="B82" s="127"/>
      <c r="C82" s="128"/>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row>
    <row r="83" spans="1:33">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row>
    <row r="84" spans="1:33">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row>
    <row r="85" spans="1:33">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row>
    <row r="86" spans="1:33">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row>
    <row r="87" spans="1:33">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row>
    <row r="88" spans="1:33">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row>
    <row r="89" spans="1:33">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row>
    <row r="90" spans="1:33">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row>
    <row r="91" spans="1:33">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row>
    <row r="92" spans="1:33">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row>
    <row r="93" spans="1:33">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row>
    <row r="94" spans="1:33">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row>
    <row r="95" spans="1:33">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row>
    <row r="96" spans="1:33">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row>
    <row r="97" spans="2:33">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row>
    <row r="98" spans="2:33">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row>
    <row r="99" spans="2:33">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row>
    <row r="100" spans="2:33">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row>
    <row r="101" spans="2:33">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row>
    <row r="102" spans="2:33">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row>
    <row r="103" spans="2:33">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row>
    <row r="104" spans="2:33">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row>
    <row r="105" spans="2:33">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row>
    <row r="106" spans="2:33">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row>
    <row r="107" spans="2:33">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row>
    <row r="108" spans="2:33">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row>
    <row r="109" spans="2:33">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row>
    <row r="110" spans="2:33">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row>
    <row r="111" spans="2:33">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row>
    <row r="112" spans="2:33">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row>
    <row r="113" spans="2:33">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row>
    <row r="114" spans="2:33">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row>
    <row r="115" spans="2:33">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row>
    <row r="116" spans="2:33">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row>
    <row r="117" spans="2:33">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row>
    <row r="118" spans="2:33">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row>
    <row r="119" spans="2:33">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row>
    <row r="120" spans="2:33">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row>
    <row r="121" spans="2:33">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row>
    <row r="122" spans="2:33">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row>
    <row r="123" spans="2:33">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row>
    <row r="124" spans="2:33">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row>
    <row r="125" spans="2:33">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row>
    <row r="126" spans="2:33">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row>
    <row r="127" spans="2:33">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row>
    <row r="128" spans="2:33">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row>
    <row r="129" spans="2:33">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row>
    <row r="130" spans="2:33">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row>
    <row r="131" spans="2:33">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row>
    <row r="132" spans="2:33">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row>
    <row r="133" spans="2:33">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row>
    <row r="134" spans="2:33">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row>
    <row r="135" spans="2:33">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row>
    <row r="136" spans="2:33">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row>
    <row r="137" spans="2:33">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row>
    <row r="138" spans="2:33">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row>
    <row r="139" spans="2:33">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row>
    <row r="140" spans="2:33">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row>
    <row r="141" spans="2:33">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row>
    <row r="142" spans="2:33">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row>
    <row r="143" spans="2:33">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row>
    <row r="144" spans="2:33">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row>
    <row r="145" spans="2:33">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row>
    <row r="146" spans="2:33">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row>
    <row r="147" spans="2:33">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row>
    <row r="148" spans="2:33">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row>
    <row r="149" spans="2:33">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row>
    <row r="150" spans="2:33">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row>
    <row r="151" spans="2:33">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row>
    <row r="152" spans="2:33">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row>
    <row r="153" spans="2:33">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row>
    <row r="154" spans="2:33">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row>
    <row r="155" spans="2:33">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row>
    <row r="156" spans="2:33">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row>
    <row r="157" spans="2:33">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row>
    <row r="158" spans="2:33">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row>
    <row r="159" spans="2:33">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row>
    <row r="160" spans="2:33">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row>
    <row r="161" spans="2:33">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row>
    <row r="162" spans="2:33">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row>
    <row r="163" spans="2:33">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row>
    <row r="164" spans="2:33">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row>
    <row r="165" spans="2:33">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row>
    <row r="166" spans="2:33">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row>
    <row r="167" spans="2:33">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row>
    <row r="168" spans="2:33">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row>
    <row r="169" spans="2:33">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row>
    <row r="170" spans="2:33">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row>
    <row r="171" spans="2:33">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row>
    <row r="172" spans="2:33">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row>
    <row r="173" spans="2:33">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row>
    <row r="174" spans="2:33">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row>
    <row r="175" spans="2:33">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row>
    <row r="176" spans="2:33">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row>
    <row r="177" spans="2:33">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row>
    <row r="178" spans="2:33">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row>
    <row r="179" spans="2:33">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row>
    <row r="180" spans="2:33">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row>
    <row r="181" spans="2:33">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row>
    <row r="182" spans="2:33">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row>
    <row r="183" spans="2:33">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row>
    <row r="184" spans="2:33">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row>
    <row r="185" spans="2:33">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row>
    <row r="186" spans="2:33">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row>
    <row r="187" spans="2:33">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row>
    <row r="188" spans="2:33">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row>
    <row r="189" spans="2:33">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row>
    <row r="190" spans="2:33">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row>
    <row r="191" spans="2:33">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row>
    <row r="192" spans="2:33">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row>
    <row r="193" spans="2:33">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row>
    <row r="194" spans="2:33">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row>
    <row r="195" spans="2:33">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row>
    <row r="196" spans="2:33">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row>
    <row r="197" spans="2:33">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row>
    <row r="198" spans="2:33">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row>
    <row r="199" spans="2:33">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row>
    <row r="200" spans="2:33">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row>
    <row r="201" spans="2:33">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row>
    <row r="202" spans="2:33">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row>
    <row r="203" spans="2:33">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row>
    <row r="204" spans="2:33">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row>
    <row r="205" spans="2:33">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row>
    <row r="206" spans="2:33">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row>
    <row r="207" spans="2:33">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row>
    <row r="208" spans="2:33">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row>
    <row r="209" spans="2:33">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row>
    <row r="210" spans="2:33">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row>
    <row r="211" spans="2:33">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row>
    <row r="212" spans="2:33">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row>
    <row r="213" spans="2:33">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row>
    <row r="214" spans="2:33">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row>
    <row r="215" spans="2:33">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row>
    <row r="216" spans="2:33">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row>
    <row r="217" spans="2:33">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row>
    <row r="218" spans="2:33">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row>
    <row r="219" spans="2:33">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row>
    <row r="220" spans="2:33">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row>
    <row r="221" spans="2:33">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row>
    <row r="222" spans="2:33">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row>
    <row r="223" spans="2:33">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row>
    <row r="224" spans="2:33">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row>
    <row r="225" spans="2:33">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row>
    <row r="226" spans="2:33">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row>
    <row r="227" spans="2:33">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row>
    <row r="228" spans="2:33">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row>
    <row r="229" spans="2:33">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row>
    <row r="230" spans="2:33">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row>
    <row r="231" spans="2:33">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row>
    <row r="232" spans="2:33">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row>
    <row r="233" spans="2:33">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row>
    <row r="234" spans="2:33">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row>
    <row r="235" spans="2:33">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row>
    <row r="236" spans="2:33">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row>
    <row r="237" spans="2:33">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row>
    <row r="238" spans="2:33">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row>
    <row r="239" spans="2:33">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row>
    <row r="240" spans="2:33">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row>
    <row r="241" spans="2:33">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row>
    <row r="242" spans="2:33">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row>
    <row r="243" spans="2:33">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row>
    <row r="244" spans="2:33">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row>
    <row r="245" spans="2:33">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row>
    <row r="246" spans="2:33">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row>
    <row r="247" spans="2:33">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row>
    <row r="248" spans="2:33">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row>
    <row r="249" spans="2:33">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row>
    <row r="250" spans="2:33">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row>
    <row r="251" spans="2:33">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row>
    <row r="252" spans="2:33">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row>
    <row r="253" spans="2:33">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row>
    <row r="254" spans="2:33">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row>
    <row r="255" spans="2:33">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row>
    <row r="256" spans="2:33">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row>
    <row r="257" spans="1:33">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row>
    <row r="258" spans="1:33">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row>
    <row r="259" spans="1:33">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row>
    <row r="260" spans="1:33">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row>
    <row r="261" spans="1:33">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row>
    <row r="262" spans="1:33">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row>
    <row r="263" spans="1:33">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row>
    <row r="264" spans="1:33">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row>
    <row r="265" spans="1:33">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row>
    <row r="266" spans="1:33">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row>
    <row r="267" spans="1:33">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row>
    <row r="268" spans="1:33">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row>
    <row r="269" spans="1:33">
      <c r="A269" s="128"/>
      <c r="D269" s="128"/>
      <c r="E269" s="128"/>
      <c r="F269" s="128"/>
      <c r="G269" s="128"/>
      <c r="H269" s="128"/>
      <c r="I269" s="128"/>
      <c r="J269" s="128"/>
      <c r="K269" s="128"/>
      <c r="L269" s="128"/>
      <c r="M269" s="128"/>
      <c r="N269" s="128"/>
      <c r="O269" s="128"/>
      <c r="P269" s="128"/>
      <c r="Q269" s="128"/>
      <c r="R269" s="128"/>
      <c r="S269" s="128"/>
      <c r="T269" s="128"/>
      <c r="U269" s="128"/>
      <c r="V269" s="127"/>
      <c r="W269" s="127"/>
      <c r="X269" s="127"/>
      <c r="Y269" s="127"/>
      <c r="Z269" s="127"/>
      <c r="AA269" s="127"/>
      <c r="AB269" s="127"/>
      <c r="AC269" s="127"/>
      <c r="AD269" s="127"/>
      <c r="AE269" s="127"/>
      <c r="AF269" s="127"/>
      <c r="AG269" s="127"/>
    </row>
    <row r="270" spans="1:33">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row>
    <row r="271" spans="1:33">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row>
    <row r="272" spans="1:33">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row>
    <row r="273" spans="4:33">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row>
    <row r="274" spans="4:33">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row>
    <row r="275" spans="4:33">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row>
    <row r="276" spans="4:33">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row>
    <row r="277" spans="4:33">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row>
    <row r="278" spans="4:33">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row>
    <row r="279" spans="4:33">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row>
    <row r="280" spans="4:33">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row>
    <row r="281" spans="4:33">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row>
    <row r="282" spans="4:33">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row>
    <row r="283" spans="4:33">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row>
    <row r="284" spans="4:33">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row>
    <row r="285" spans="4:33">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row>
    <row r="286" spans="4:33">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row>
    <row r="287" spans="4:33">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row>
    <row r="288" spans="4:33">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row>
    <row r="289" spans="4:33">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row>
    <row r="290" spans="4:33">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row>
    <row r="291" spans="4:33">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row>
    <row r="292" spans="4:33">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row>
    <row r="293" spans="4:33">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row>
    <row r="294" spans="4:33">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row>
    <row r="295" spans="4:33">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row>
    <row r="296" spans="4:33">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row>
    <row r="297" spans="4:33">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row>
    <row r="298" spans="4:33">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row>
    <row r="299" spans="4:33">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row>
    <row r="300" spans="4:33">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row>
    <row r="301" spans="4:33">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row>
    <row r="302" spans="4:33">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row>
    <row r="303" spans="4:33">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row>
    <row r="304" spans="4:33">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row>
    <row r="305" spans="4:33">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row>
    <row r="306" spans="4:33">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row>
    <row r="307" spans="4:33">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row>
    <row r="308" spans="4:33">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row>
    <row r="309" spans="4:33">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row>
    <row r="310" spans="4:33">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row>
    <row r="311" spans="4:33">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row>
    <row r="312" spans="4:33">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row>
    <row r="313" spans="4:33">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row>
    <row r="314" spans="4:33">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row>
    <row r="315" spans="4:33">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row>
    <row r="316" spans="4:33">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row>
    <row r="317" spans="4:33">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row>
    <row r="318" spans="4:33">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row>
    <row r="319" spans="4:33">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row>
    <row r="320" spans="4:33">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row>
    <row r="321" spans="4:33">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row>
    <row r="322" spans="4:33">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row>
    <row r="323" spans="4:33">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row>
    <row r="324" spans="4:33">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row>
    <row r="325" spans="4:33">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row>
    <row r="326" spans="4:33">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row>
    <row r="327" spans="4:33">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row>
    <row r="328" spans="4:33">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row>
    <row r="329" spans="4:33">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row>
    <row r="330" spans="4:33">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row>
    <row r="331" spans="4:33">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row>
    <row r="332" spans="4:33">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row>
    <row r="333" spans="4:33">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row>
    <row r="334" spans="4:33">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row>
    <row r="335" spans="4:33">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row>
    <row r="336" spans="4:33">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row>
    <row r="337" spans="4:33">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row>
    <row r="338" spans="4:33">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row>
    <row r="339" spans="4:33">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row>
    <row r="340" spans="4:33">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row>
    <row r="341" spans="4:33">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row>
    <row r="342" spans="4:33">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row>
    <row r="343" spans="4:33">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row>
    <row r="344" spans="4:33">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row>
    <row r="345" spans="4:33">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row>
    <row r="346" spans="4:33">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row>
    <row r="347" spans="4:33">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row>
    <row r="348" spans="4:33">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row>
    <row r="349" spans="4:33">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row>
    <row r="350" spans="4:33">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row>
    <row r="351" spans="4:33">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row>
    <row r="352" spans="4:33">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row>
    <row r="353" spans="4:33">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row>
    <row r="354" spans="4:33">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row>
    <row r="355" spans="4:33">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row>
    <row r="356" spans="4:33">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row>
    <row r="357" spans="4:33">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row>
    <row r="358" spans="4:33">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row>
    <row r="359" spans="4:33">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3"/>
  </sheetPr>
  <dimension ref="A1:AG330"/>
  <sheetViews>
    <sheetView zoomScale="118" zoomScaleNormal="118" workbookViewId="0">
      <selection activeCell="B17" sqref="B17"/>
    </sheetView>
  </sheetViews>
  <sheetFormatPr baseColWidth="10" defaultColWidth="9.33203125" defaultRowHeight="14"/>
  <cols>
    <col min="1" max="1" width="5.33203125" style="127" customWidth="1"/>
    <col min="2" max="2" width="95.1640625" style="40" customWidth="1"/>
    <col min="3" max="3" width="80.6640625" style="40" customWidth="1"/>
    <col min="4" max="16384" width="9.33203125" style="40"/>
  </cols>
  <sheetData>
    <row r="1" spans="1:33" ht="74.5" customHeight="1" thickBot="1">
      <c r="A1" s="307" t="s">
        <v>144</v>
      </c>
      <c r="B1" s="305"/>
      <c r="C1" s="306" t="s">
        <v>6</v>
      </c>
      <c r="D1" s="150"/>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c r="A2" s="318"/>
      <c r="B2" s="319"/>
      <c r="C2" s="320"/>
      <c r="D2" s="150"/>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ht="20">
      <c r="A3" s="321" t="s">
        <v>107</v>
      </c>
      <c r="B3" s="308" t="s">
        <v>133</v>
      </c>
      <c r="C3" s="322"/>
      <c r="D3" s="150"/>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c r="A4" s="323"/>
      <c r="B4" s="309" t="s">
        <v>136</v>
      </c>
      <c r="C4" s="322"/>
      <c r="D4" s="150"/>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row>
    <row r="5" spans="1:33">
      <c r="A5" s="323"/>
      <c r="B5" s="309" t="s">
        <v>146</v>
      </c>
      <c r="C5" s="322"/>
      <c r="D5" s="150"/>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row>
    <row r="6" spans="1:33">
      <c r="A6" s="323"/>
      <c r="B6" s="309" t="s">
        <v>147</v>
      </c>
      <c r="C6" s="322"/>
      <c r="D6" s="150"/>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1:33">
      <c r="A7" s="323"/>
      <c r="C7" s="322"/>
      <c r="D7" s="150"/>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row>
    <row r="8" spans="1:33" ht="20">
      <c r="A8" s="321" t="s">
        <v>107</v>
      </c>
      <c r="B8" s="308" t="s">
        <v>105</v>
      </c>
      <c r="C8" s="322"/>
      <c r="D8" s="150"/>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row>
    <row r="9" spans="1:33">
      <c r="A9" s="323"/>
      <c r="B9" s="309" t="s">
        <v>139</v>
      </c>
      <c r="C9" s="322"/>
      <c r="D9" s="150"/>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row>
    <row r="10" spans="1:33">
      <c r="A10" s="323"/>
      <c r="B10" s="309" t="s">
        <v>109</v>
      </c>
      <c r="C10" s="322"/>
      <c r="D10" s="150"/>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c r="A11" s="323"/>
      <c r="B11" s="309" t="s">
        <v>110</v>
      </c>
      <c r="C11" s="322"/>
      <c r="D11" s="150"/>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1:33">
      <c r="A12" s="323"/>
      <c r="B12" s="309" t="s">
        <v>111</v>
      </c>
      <c r="C12" s="322"/>
      <c r="D12" s="150"/>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row>
    <row r="13" spans="1:33">
      <c r="A13" s="323"/>
      <c r="B13" s="310"/>
      <c r="C13" s="322"/>
      <c r="D13" s="150"/>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row>
    <row r="14" spans="1:33" ht="20">
      <c r="A14" s="321" t="s">
        <v>107</v>
      </c>
      <c r="B14" s="308" t="s">
        <v>106</v>
      </c>
      <c r="C14" s="322"/>
      <c r="D14" s="150"/>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row>
    <row r="15" spans="1:33">
      <c r="A15" s="323"/>
      <c r="B15" s="309" t="s">
        <v>112</v>
      </c>
      <c r="C15" s="322"/>
      <c r="D15" s="150"/>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row>
    <row r="16" spans="1:33">
      <c r="A16" s="323"/>
      <c r="B16" s="309" t="s">
        <v>113</v>
      </c>
      <c r="C16" s="322"/>
      <c r="D16" s="150"/>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row>
    <row r="17" spans="1:33">
      <c r="A17" s="323"/>
      <c r="B17" s="309" t="s">
        <v>140</v>
      </c>
      <c r="C17" s="322"/>
      <c r="D17" s="150"/>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row>
    <row r="18" spans="1:33">
      <c r="A18" s="323"/>
      <c r="B18" s="309" t="s">
        <v>145</v>
      </c>
      <c r="C18" s="322"/>
      <c r="D18" s="150"/>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row>
    <row r="19" spans="1:33">
      <c r="A19" s="323"/>
      <c r="B19" s="309" t="s">
        <v>114</v>
      </c>
      <c r="C19" s="322"/>
      <c r="D19" s="150"/>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row>
    <row r="20" spans="1:33">
      <c r="A20" s="323"/>
      <c r="B20" s="309" t="s">
        <v>115</v>
      </c>
      <c r="C20" s="322"/>
      <c r="D20" s="150"/>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row>
    <row r="21" spans="1:33">
      <c r="A21" s="323"/>
      <c r="B21" s="309" t="s">
        <v>141</v>
      </c>
      <c r="C21" s="322"/>
      <c r="D21" s="150"/>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row>
    <row r="22" spans="1:33">
      <c r="A22" s="323"/>
      <c r="B22" s="309" t="s">
        <v>116</v>
      </c>
      <c r="C22" s="322"/>
      <c r="D22" s="150"/>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row>
    <row r="23" spans="1:33">
      <c r="A23" s="323"/>
      <c r="B23" s="311"/>
      <c r="C23" s="322"/>
      <c r="D23" s="150"/>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row>
    <row r="24" spans="1:33" ht="20">
      <c r="A24" s="321" t="s">
        <v>107</v>
      </c>
      <c r="B24" s="308" t="s">
        <v>117</v>
      </c>
      <c r="C24" s="322"/>
      <c r="D24" s="150"/>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row>
    <row r="25" spans="1:33">
      <c r="A25" s="323"/>
      <c r="B25" s="312" t="s">
        <v>134</v>
      </c>
      <c r="C25" s="322"/>
      <c r="D25" s="150"/>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row>
    <row r="26" spans="1:33">
      <c r="A26" s="323"/>
      <c r="B26" s="309" t="s">
        <v>142</v>
      </c>
      <c r="C26" s="322"/>
      <c r="D26" s="150"/>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3">
      <c r="A27" s="323"/>
      <c r="B27" s="309" t="s">
        <v>135</v>
      </c>
      <c r="C27" s="322"/>
      <c r="D27" s="150"/>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3">
      <c r="A28" s="323"/>
      <c r="B28" s="311"/>
      <c r="C28" s="322"/>
      <c r="D28" s="150"/>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1:33" ht="20">
      <c r="A29" s="321" t="s">
        <v>107</v>
      </c>
      <c r="B29" s="308" t="s">
        <v>7</v>
      </c>
      <c r="C29" s="322"/>
      <c r="D29" s="150"/>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row>
    <row r="30" spans="1:33">
      <c r="A30" s="323"/>
      <c r="B30" s="309" t="s">
        <v>118</v>
      </c>
      <c r="C30" s="322"/>
      <c r="D30" s="150"/>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row>
    <row r="31" spans="1:33">
      <c r="A31" s="323"/>
      <c r="B31" s="309" t="s">
        <v>8</v>
      </c>
      <c r="C31" s="322"/>
      <c r="D31" s="150"/>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row>
    <row r="32" spans="1:33">
      <c r="A32" s="323"/>
      <c r="B32" s="309" t="s">
        <v>119</v>
      </c>
      <c r="C32" s="322"/>
      <c r="D32" s="15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row>
    <row r="33" spans="1:33">
      <c r="A33" s="323"/>
      <c r="B33" s="311"/>
      <c r="C33" s="322"/>
      <c r="D33" s="15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row>
    <row r="34" spans="1:33" ht="20">
      <c r="A34" s="321" t="s">
        <v>107</v>
      </c>
      <c r="B34" s="308" t="s">
        <v>22</v>
      </c>
      <c r="C34" s="322"/>
      <c r="D34" s="150"/>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row>
    <row r="35" spans="1:33">
      <c r="A35" s="323"/>
      <c r="B35" s="309" t="s">
        <v>137</v>
      </c>
      <c r="C35" s="322"/>
      <c r="D35" s="150"/>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1:33">
      <c r="A36" s="323"/>
      <c r="B36" s="309" t="s">
        <v>138</v>
      </c>
      <c r="C36" s="322"/>
      <c r="D36" s="150"/>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1:33">
      <c r="A37" s="323"/>
      <c r="B37" s="309" t="s">
        <v>24</v>
      </c>
      <c r="C37" s="322"/>
      <c r="D37" s="150"/>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row>
    <row r="38" spans="1:33">
      <c r="A38" s="323"/>
      <c r="B38" s="309" t="s">
        <v>25</v>
      </c>
      <c r="C38" s="322"/>
      <c r="D38" s="150"/>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row>
    <row r="39" spans="1:33">
      <c r="A39" s="323"/>
      <c r="B39" s="310"/>
      <c r="C39" s="322"/>
      <c r="D39" s="150"/>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row>
    <row r="40" spans="1:33" ht="20">
      <c r="A40" s="321" t="s">
        <v>107</v>
      </c>
      <c r="B40" s="308" t="s">
        <v>23</v>
      </c>
      <c r="C40" s="322"/>
      <c r="D40" s="150"/>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row>
    <row r="41" spans="1:33">
      <c r="A41" s="323"/>
      <c r="B41" s="309" t="s">
        <v>143</v>
      </c>
      <c r="C41" s="322"/>
      <c r="D41" s="150"/>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row r="42" spans="1:33">
      <c r="A42" s="323"/>
      <c r="B42" s="309" t="s">
        <v>120</v>
      </c>
      <c r="C42" s="322"/>
      <c r="D42" s="150"/>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row r="43" spans="1:33">
      <c r="A43" s="323"/>
      <c r="B43" s="309" t="s">
        <v>121</v>
      </c>
      <c r="C43" s="322"/>
      <c r="D43" s="150"/>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row>
    <row r="44" spans="1:33" ht="15" thickBot="1">
      <c r="A44" s="324"/>
      <c r="B44" s="325"/>
      <c r="C44" s="326"/>
      <c r="D44" s="313"/>
      <c r="E44" s="133"/>
      <c r="F44" s="133"/>
      <c r="G44" s="133"/>
      <c r="H44" s="133"/>
      <c r="I44" s="133"/>
      <c r="J44" s="133"/>
      <c r="K44" s="133"/>
      <c r="L44" s="133"/>
      <c r="M44" s="133"/>
      <c r="N44" s="133"/>
      <c r="O44" s="133"/>
      <c r="P44" s="133"/>
      <c r="Q44" s="133"/>
      <c r="R44" s="133"/>
      <c r="S44" s="133"/>
      <c r="T44" s="133"/>
      <c r="U44" s="133"/>
      <c r="V44" s="127"/>
      <c r="W44" s="127"/>
      <c r="X44" s="127"/>
      <c r="Y44" s="127"/>
      <c r="Z44" s="127"/>
      <c r="AA44" s="127"/>
      <c r="AB44" s="127"/>
      <c r="AC44" s="127"/>
      <c r="AD44" s="127"/>
      <c r="AE44" s="127"/>
      <c r="AF44" s="127"/>
      <c r="AG44" s="127"/>
    </row>
    <row r="45" spans="1:33">
      <c r="A45" s="128"/>
      <c r="B45" s="316"/>
      <c r="C45" s="31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row>
    <row r="46" spans="1:33">
      <c r="B46" s="315"/>
      <c r="C46" s="314"/>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1:33">
      <c r="B47" s="315"/>
      <c r="C47" s="314"/>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row>
    <row r="48" spans="1:33">
      <c r="B48" s="127"/>
      <c r="C48" s="314"/>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row>
    <row r="49" spans="2:33">
      <c r="B49" s="127"/>
      <c r="C49" s="314"/>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row r="50" spans="2:33">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row>
    <row r="51" spans="2:33">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row>
    <row r="52" spans="2:33">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2:33">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row>
    <row r="54" spans="2:33">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row>
    <row r="55" spans="2:33">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row>
    <row r="56" spans="2:33">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row>
    <row r="57" spans="2:33">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row>
    <row r="58" spans="2:33">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row>
    <row r="59" spans="2:33">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row>
    <row r="60" spans="2:33">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2:33">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2:33">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row>
    <row r="63" spans="2:33">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row>
    <row r="64" spans="2:33">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row>
    <row r="65" spans="2:33">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row>
    <row r="66" spans="2:33">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row>
    <row r="67" spans="2:33">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row>
    <row r="68" spans="2:33">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row>
    <row r="69" spans="2:33">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row>
    <row r="70" spans="2:33">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row>
    <row r="71" spans="2:33">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row>
    <row r="72" spans="2:33">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row>
    <row r="73" spans="2:33">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row>
    <row r="74" spans="2:33">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row>
    <row r="75" spans="2:33">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row>
    <row r="76" spans="2:33">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row>
    <row r="77" spans="2:33">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row>
    <row r="78" spans="2:33">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row>
    <row r="79" spans="2:33">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row>
    <row r="80" spans="2:33">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row>
    <row r="81" spans="2:33">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row>
    <row r="82" spans="2:33">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row>
    <row r="83" spans="2:33">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row>
    <row r="84" spans="2:33">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row>
    <row r="85" spans="2:33">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row>
    <row r="86" spans="2:33">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row>
    <row r="87" spans="2:33">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row>
    <row r="88" spans="2:33">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row>
    <row r="89" spans="2:33">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row>
    <row r="90" spans="2:33">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row>
    <row r="91" spans="2:33">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row>
    <row r="92" spans="2:33">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row>
    <row r="93" spans="2:33">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row>
    <row r="94" spans="2:33">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row>
    <row r="95" spans="2:33">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row>
    <row r="96" spans="2:33">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row>
    <row r="97" spans="2:33">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row>
    <row r="98" spans="2:33">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row>
    <row r="99" spans="2:33">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row>
    <row r="100" spans="2:33">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row>
    <row r="101" spans="2:33">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row>
    <row r="102" spans="2:33">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row>
    <row r="103" spans="2:33">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row>
    <row r="104" spans="2:33">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row>
    <row r="105" spans="2:33">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row>
    <row r="106" spans="2:33">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row>
    <row r="107" spans="2:33">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row>
    <row r="108" spans="2:33">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row>
    <row r="109" spans="2:33">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row>
    <row r="110" spans="2:33">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row>
    <row r="111" spans="2:33">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row>
    <row r="112" spans="2:33">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row>
    <row r="113" spans="2:33">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row>
    <row r="114" spans="2:33">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row>
    <row r="115" spans="2:33">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row>
    <row r="116" spans="2:33">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row>
    <row r="117" spans="2:33">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row>
    <row r="118" spans="2:33">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row>
    <row r="119" spans="2:33">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row>
    <row r="120" spans="2:33">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row>
    <row r="121" spans="2:33">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row>
    <row r="122" spans="2:33">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row>
    <row r="123" spans="2:33">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row>
    <row r="124" spans="2:33">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row>
    <row r="125" spans="2:33">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row>
    <row r="126" spans="2:33">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row>
    <row r="127" spans="2:33">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row>
    <row r="128" spans="2:33">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row>
    <row r="129" spans="2:33">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row>
    <row r="130" spans="2:33">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row>
    <row r="131" spans="2:33">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row>
    <row r="132" spans="2:33">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row>
    <row r="133" spans="2:33">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row>
    <row r="134" spans="2:33">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row>
    <row r="135" spans="2:33">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row>
    <row r="136" spans="2:33">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row>
    <row r="137" spans="2:33">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row>
    <row r="138" spans="2:33">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row>
    <row r="139" spans="2:33">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row>
    <row r="140" spans="2:33">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row>
    <row r="141" spans="2:33">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row>
    <row r="142" spans="2:33">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row>
    <row r="143" spans="2:33">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row>
    <row r="144" spans="2:33">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row>
    <row r="145" spans="2:33">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row>
    <row r="146" spans="2:33">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row>
    <row r="147" spans="2:33">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row>
    <row r="148" spans="2:33">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row>
    <row r="149" spans="2:33">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row>
    <row r="150" spans="2:33">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row>
    <row r="151" spans="2:33">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row>
    <row r="152" spans="2:33">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row>
    <row r="153" spans="2:33">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row>
    <row r="154" spans="2:33">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row>
    <row r="155" spans="2:33">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row>
    <row r="156" spans="2:33">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row>
    <row r="157" spans="2:33">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row>
    <row r="158" spans="2:33">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row>
    <row r="159" spans="2:33">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row>
    <row r="160" spans="2:33">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row>
    <row r="161" spans="2:33">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row>
    <row r="162" spans="2:33">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row>
    <row r="163" spans="2:33">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row>
    <row r="164" spans="2:33">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row>
    <row r="165" spans="2:33">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row>
    <row r="166" spans="2:33">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row>
    <row r="167" spans="2:33">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row>
    <row r="168" spans="2:33">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row>
    <row r="169" spans="2:33">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row>
    <row r="170" spans="2:33">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row>
    <row r="171" spans="2:33">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row>
    <row r="172" spans="2:33">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row>
    <row r="173" spans="2:33">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row>
    <row r="174" spans="2:33">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row>
    <row r="175" spans="2:33">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row>
    <row r="176" spans="2:33">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row>
    <row r="177" spans="2:33">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row>
    <row r="178" spans="2:33">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row>
    <row r="179" spans="2:33">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row>
    <row r="180" spans="2:33">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row>
    <row r="181" spans="2:33">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row>
    <row r="182" spans="2:33">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row>
    <row r="183" spans="2:33">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row>
    <row r="184" spans="2:33">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row>
    <row r="185" spans="2:33">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row>
    <row r="186" spans="2:33">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row>
    <row r="187" spans="2:33">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row>
    <row r="188" spans="2:33">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row>
    <row r="189" spans="2:33">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row>
    <row r="190" spans="2:33">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row>
    <row r="191" spans="2:33">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row>
    <row r="192" spans="2:33">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row>
    <row r="193" spans="2:33">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row>
    <row r="194" spans="2:33">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row>
    <row r="195" spans="2:33">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row>
    <row r="196" spans="2:33">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row>
    <row r="197" spans="2:33">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row>
    <row r="198" spans="2:33">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row>
    <row r="199" spans="2:33">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row>
    <row r="200" spans="2:33">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row>
    <row r="201" spans="2:33">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row>
    <row r="202" spans="2:33">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row>
    <row r="203" spans="2:33">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row>
    <row r="204" spans="2:33">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row>
    <row r="205" spans="2:33">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row>
    <row r="206" spans="2:33">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row>
    <row r="207" spans="2:33">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row>
    <row r="208" spans="2:33">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row>
    <row r="209" spans="2:33">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row>
    <row r="210" spans="2:33">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row>
    <row r="211" spans="2:33">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row>
    <row r="212" spans="2:33">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row>
    <row r="213" spans="2:33">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row>
    <row r="214" spans="2:33">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row>
    <row r="215" spans="2:33">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row>
    <row r="216" spans="2:33">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row>
    <row r="217" spans="2:33">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row>
    <row r="218" spans="2:33">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row>
    <row r="219" spans="2:33">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row>
    <row r="220" spans="2:33">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row>
    <row r="221" spans="2:33">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row>
    <row r="222" spans="2:33">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row>
    <row r="223" spans="2:33">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row>
    <row r="224" spans="2:33">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row>
    <row r="225" spans="1:33">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row>
    <row r="226" spans="1:33">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row>
    <row r="227" spans="1:33">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row>
    <row r="228" spans="1:33">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row>
    <row r="229" spans="1:33">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row>
    <row r="230" spans="1:33">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row>
    <row r="231" spans="1:33">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row>
    <row r="232" spans="1:33">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row>
    <row r="233" spans="1:33">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row>
    <row r="234" spans="1:33">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row>
    <row r="235" spans="1:33">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row>
    <row r="236" spans="1:33">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row>
    <row r="237" spans="1:33">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row>
    <row r="238" spans="1:33">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row>
    <row r="239" spans="1:33">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row>
    <row r="240" spans="1:33">
      <c r="A240" s="128"/>
      <c r="D240" s="128"/>
      <c r="E240" s="128"/>
      <c r="F240" s="128"/>
      <c r="G240" s="128"/>
      <c r="H240" s="128"/>
      <c r="I240" s="128"/>
      <c r="J240" s="128"/>
      <c r="K240" s="128"/>
      <c r="L240" s="128"/>
      <c r="M240" s="128"/>
      <c r="N240" s="128"/>
      <c r="O240" s="128"/>
      <c r="P240" s="128"/>
      <c r="Q240" s="128"/>
      <c r="R240" s="128"/>
      <c r="S240" s="128"/>
      <c r="T240" s="128"/>
      <c r="U240" s="128"/>
      <c r="V240" s="127"/>
      <c r="W240" s="127"/>
      <c r="X240" s="127"/>
      <c r="Y240" s="127"/>
      <c r="Z240" s="127"/>
      <c r="AA240" s="127"/>
      <c r="AB240" s="127"/>
      <c r="AC240" s="127"/>
      <c r="AD240" s="127"/>
      <c r="AE240" s="127"/>
      <c r="AF240" s="127"/>
      <c r="AG240" s="127"/>
    </row>
    <row r="241" spans="4:33">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row>
    <row r="242" spans="4:33">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row>
    <row r="243" spans="4:33">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row>
    <row r="244" spans="4:33">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row>
    <row r="245" spans="4:33">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row>
    <row r="246" spans="4:33">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row>
    <row r="247" spans="4:33">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row>
    <row r="248" spans="4:33">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row>
    <row r="249" spans="4:33">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row>
    <row r="250" spans="4:33">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row>
    <row r="251" spans="4:33">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row>
    <row r="252" spans="4:33">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row>
    <row r="253" spans="4:33">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row>
    <row r="254" spans="4:33">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row>
    <row r="255" spans="4:33">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row>
    <row r="256" spans="4:33">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row>
    <row r="257" spans="4:33">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row>
    <row r="258" spans="4:33">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row>
    <row r="259" spans="4:33">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row>
    <row r="260" spans="4:33">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row>
    <row r="261" spans="4:33">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row>
    <row r="262" spans="4:33">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row>
    <row r="263" spans="4:33">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row>
    <row r="264" spans="4:33">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row>
    <row r="265" spans="4:33">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row>
    <row r="266" spans="4:33">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row>
    <row r="267" spans="4:33">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row>
    <row r="268" spans="4:33">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row>
    <row r="269" spans="4:33">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row>
    <row r="270" spans="4:33">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row>
    <row r="271" spans="4:33">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row>
    <row r="272" spans="4:33">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row>
    <row r="273" spans="4:33">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row>
    <row r="274" spans="4:33">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row>
    <row r="275" spans="4:33">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row>
    <row r="276" spans="4:33">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row>
    <row r="277" spans="4:33">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row>
    <row r="278" spans="4:33">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row>
    <row r="279" spans="4:33">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row>
    <row r="280" spans="4:33">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row>
    <row r="281" spans="4:33">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row>
    <row r="282" spans="4:33">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row>
    <row r="283" spans="4:33">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row>
    <row r="284" spans="4:33">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row>
    <row r="285" spans="4:33">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row>
    <row r="286" spans="4:33">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row>
    <row r="287" spans="4:33">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row>
    <row r="288" spans="4:33">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row>
    <row r="289" spans="4:33">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row>
    <row r="290" spans="4:33">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row>
    <row r="291" spans="4:33">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row>
    <row r="292" spans="4:33">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row>
    <row r="293" spans="4:33">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row>
    <row r="294" spans="4:33">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row>
    <row r="295" spans="4:33">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row>
    <row r="296" spans="4:33">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row>
    <row r="297" spans="4:33">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row>
    <row r="298" spans="4:33">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row>
    <row r="299" spans="4:33">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row>
    <row r="300" spans="4:33">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row>
    <row r="301" spans="4:33">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row>
    <row r="302" spans="4:33">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row>
    <row r="303" spans="4:33">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row>
    <row r="304" spans="4:33">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row>
    <row r="305" spans="4:33">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row>
    <row r="306" spans="4:33">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row>
    <row r="307" spans="4:33">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row>
    <row r="308" spans="4:33">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row>
    <row r="309" spans="4:33">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row>
    <row r="310" spans="4:33">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row>
    <row r="311" spans="4:33">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row>
    <row r="312" spans="4:33">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row>
    <row r="313" spans="4:33">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row>
    <row r="314" spans="4:33">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row>
    <row r="315" spans="4:33">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row>
    <row r="316" spans="4:33">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row>
    <row r="317" spans="4:33">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row>
    <row r="318" spans="4:33">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row>
    <row r="319" spans="4:33">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row>
    <row r="320" spans="4:33">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row>
    <row r="321" spans="4:33">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row>
    <row r="322" spans="4:33">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row>
    <row r="323" spans="4:33">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row>
    <row r="324" spans="4:33">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row>
    <row r="325" spans="4:33">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row>
    <row r="326" spans="4:33">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row>
    <row r="327" spans="4:33">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row>
    <row r="328" spans="4:33">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row>
    <row r="329" spans="4:33">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row>
    <row r="330" spans="4:33">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row>
  </sheetData>
  <pageMargins left="0.7" right="0.7" top="0.75" bottom="0.75" header="0.3" footer="0.3"/>
  <pageSetup paperSize="9"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40"/>
  <sheetViews>
    <sheetView topLeftCell="A56" zoomScale="70" zoomScaleNormal="70" workbookViewId="0">
      <selection activeCell="D18" sqref="D18"/>
    </sheetView>
  </sheetViews>
  <sheetFormatPr baseColWidth="10" defaultColWidth="8.83203125" defaultRowHeight="14"/>
  <cols>
    <col min="1" max="1" width="6.5" style="127" customWidth="1"/>
    <col min="2" max="16384" width="8.83203125" style="127"/>
  </cols>
  <sheetData>
    <row r="1" spans="1:2" ht="26">
      <c r="A1" s="129"/>
      <c r="B1" s="129" t="s">
        <v>162</v>
      </c>
    </row>
    <row r="3" spans="1:2" hidden="1"/>
    <row r="4" spans="1:2" hidden="1"/>
    <row r="22" hidden="1"/>
    <row r="40" hidden="1"/>
  </sheetData>
  <sheetProtection algorithmName="SHA-512" hashValue="jxFUnyRZE9CPJu+9s7JLmRHM02lNE7mM1wDqug2pDegOFFTRut6etS6jxRdMChblGcvaa/p+b6hXJ8Bju3s1RA==" saltValue="GDHZ3vLMTRb+7HdPhoJ3lg==" spinCount="100000" sheet="1" objects="1" scenarios="1"/>
  <pageMargins left="0.70866141732283472" right="0.70866141732283472" top="0.35433070866141736"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3"/>
  </sheetPr>
  <dimension ref="A1:Z51"/>
  <sheetViews>
    <sheetView topLeftCell="A10" zoomScale="70" zoomScaleNormal="70" workbookViewId="0">
      <selection activeCell="E42" sqref="E42:K42"/>
    </sheetView>
  </sheetViews>
  <sheetFormatPr baseColWidth="10" defaultColWidth="8.83203125" defaultRowHeight="15"/>
  <cols>
    <col min="1" max="2" width="15.6640625" style="11" customWidth="1"/>
    <col min="3" max="3" width="8.83203125" style="11"/>
    <col min="4" max="4" width="13.83203125" style="11" customWidth="1"/>
    <col min="5" max="5" width="13.6640625" style="11" bestFit="1" customWidth="1"/>
    <col min="6" max="14" width="8.83203125" style="11"/>
    <col min="15" max="16" width="15.6640625" style="13" customWidth="1"/>
    <col min="17" max="17" width="18.6640625" style="13" customWidth="1"/>
    <col min="18" max="18" width="13.83203125" style="13" customWidth="1"/>
    <col min="19" max="19" width="13.6640625" style="13" bestFit="1" customWidth="1"/>
    <col min="20" max="26" width="8.83203125" style="13"/>
    <col min="27" max="16384" width="8.83203125" style="11"/>
  </cols>
  <sheetData>
    <row r="1" spans="1:19">
      <c r="A1" s="10" t="s">
        <v>41</v>
      </c>
      <c r="B1" s="10"/>
      <c r="O1" s="12" t="s">
        <v>41</v>
      </c>
      <c r="P1" s="12"/>
    </row>
    <row r="4" spans="1:19">
      <c r="A4" s="10" t="s">
        <v>36</v>
      </c>
      <c r="B4" s="10"/>
      <c r="O4" s="12" t="s">
        <v>36</v>
      </c>
      <c r="P4" s="12"/>
    </row>
    <row r="6" spans="1:19">
      <c r="A6" s="14"/>
      <c r="B6" s="14"/>
      <c r="C6" s="15" t="s">
        <v>1</v>
      </c>
      <c r="D6" s="15" t="s">
        <v>2</v>
      </c>
      <c r="E6" s="15" t="s">
        <v>3</v>
      </c>
      <c r="O6" s="16"/>
      <c r="P6" s="16"/>
      <c r="Q6" s="17" t="str">
        <f t="shared" ref="Q6:S6" si="0">C6</f>
        <v>Kennis</v>
      </c>
      <c r="R6" s="17" t="str">
        <f t="shared" si="0"/>
        <v>Vaardigheden</v>
      </c>
      <c r="S6" s="17" t="str">
        <f t="shared" si="0"/>
        <v>Competenties</v>
      </c>
    </row>
    <row r="7" spans="1:19">
      <c r="A7" s="15" t="str">
        <f>BASIS!A5</f>
        <v>Onvoldoende</v>
      </c>
      <c r="B7" s="15" t="str">
        <f>BASIS!B5</f>
        <v>O</v>
      </c>
      <c r="C7" s="18">
        <f>COUNTIF(Input!F:F,$B7)</f>
        <v>0</v>
      </c>
      <c r="D7" s="18">
        <f>COUNTIF(Input!G:G,$B7)</f>
        <v>0</v>
      </c>
      <c r="E7" s="18">
        <f>COUNTIF(Input!H:H,$B7)</f>
        <v>0</v>
      </c>
      <c r="O7" s="17" t="str">
        <f>A7</f>
        <v>Onvoldoende</v>
      </c>
      <c r="P7" s="17" t="str">
        <f t="shared" ref="P7:P11" si="1">B7</f>
        <v>O</v>
      </c>
      <c r="Q7" s="16" t="e">
        <f t="shared" ref="Q7:S11" si="2">C7/C$12</f>
        <v>#DIV/0!</v>
      </c>
      <c r="R7" s="16" t="e">
        <f t="shared" si="2"/>
        <v>#DIV/0!</v>
      </c>
      <c r="S7" s="16" t="e">
        <f t="shared" si="2"/>
        <v>#DIV/0!</v>
      </c>
    </row>
    <row r="8" spans="1:19">
      <c r="A8" s="15" t="str">
        <f>BASIS!A6</f>
        <v>Voldoende</v>
      </c>
      <c r="B8" s="15" t="str">
        <f>BASIS!B6</f>
        <v>V</v>
      </c>
      <c r="C8" s="18">
        <f>COUNTIF(Input!F:F,$B8)</f>
        <v>0</v>
      </c>
      <c r="D8" s="18">
        <f>COUNTIF(Input!G:G,$B8)</f>
        <v>0</v>
      </c>
      <c r="E8" s="18">
        <f>COUNTIF(Input!H:H,$B8)</f>
        <v>0</v>
      </c>
      <c r="O8" s="17" t="str">
        <f t="shared" ref="O8:O11" si="3">A8</f>
        <v>Voldoende</v>
      </c>
      <c r="P8" s="17" t="str">
        <f t="shared" si="1"/>
        <v>V</v>
      </c>
      <c r="Q8" s="16" t="e">
        <f t="shared" si="2"/>
        <v>#DIV/0!</v>
      </c>
      <c r="R8" s="16" t="e">
        <f t="shared" si="2"/>
        <v>#DIV/0!</v>
      </c>
      <c r="S8" s="16" t="e">
        <f t="shared" si="2"/>
        <v>#DIV/0!</v>
      </c>
    </row>
    <row r="9" spans="1:19">
      <c r="A9" s="15" t="str">
        <f>BASIS!A7</f>
        <v>Goed</v>
      </c>
      <c r="B9" s="15" t="str">
        <f>BASIS!B7</f>
        <v>G</v>
      </c>
      <c r="C9" s="18">
        <f>COUNTIF(Input!F:F,$B9)</f>
        <v>0</v>
      </c>
      <c r="D9" s="18">
        <f>COUNTIF(Input!G:G,$B9)</f>
        <v>0</v>
      </c>
      <c r="E9" s="18">
        <f>COUNTIF(Input!H:H,$B9)</f>
        <v>0</v>
      </c>
      <c r="O9" s="17" t="str">
        <f t="shared" ref="O9" si="4">A9</f>
        <v>Goed</v>
      </c>
      <c r="P9" s="17" t="str">
        <f t="shared" ref="P9" si="5">B9</f>
        <v>G</v>
      </c>
      <c r="Q9" s="16" t="e">
        <f t="shared" si="2"/>
        <v>#DIV/0!</v>
      </c>
      <c r="R9" s="16" t="e">
        <f t="shared" si="2"/>
        <v>#DIV/0!</v>
      </c>
      <c r="S9" s="16" t="e">
        <f t="shared" si="2"/>
        <v>#DIV/0!</v>
      </c>
    </row>
    <row r="10" spans="1:19">
      <c r="A10" s="15" t="str">
        <f>BASIS!A8</f>
        <v>Uitmuntend</v>
      </c>
      <c r="B10" s="15" t="str">
        <f>BASIS!B8</f>
        <v>U</v>
      </c>
      <c r="C10" s="18">
        <f>COUNTIF(Input!F:F,$B10)</f>
        <v>0</v>
      </c>
      <c r="D10" s="18">
        <f>COUNTIF(Input!G:G,$B10)</f>
        <v>0</v>
      </c>
      <c r="E10" s="18">
        <f>COUNTIF(Input!H:H,$B10)</f>
        <v>0</v>
      </c>
      <c r="O10" s="17" t="str">
        <f t="shared" si="3"/>
        <v>Uitmuntend</v>
      </c>
      <c r="P10" s="17" t="str">
        <f t="shared" si="1"/>
        <v>U</v>
      </c>
      <c r="Q10" s="16" t="e">
        <f t="shared" si="2"/>
        <v>#DIV/0!</v>
      </c>
      <c r="R10" s="16" t="e">
        <f t="shared" si="2"/>
        <v>#DIV/0!</v>
      </c>
      <c r="S10" s="16" t="e">
        <f t="shared" si="2"/>
        <v>#DIV/0!</v>
      </c>
    </row>
    <row r="11" spans="1:19">
      <c r="A11" s="15">
        <f>BASIS!A9</f>
        <v>0</v>
      </c>
      <c r="B11" s="15">
        <f>BASIS!B9</f>
        <v>0</v>
      </c>
      <c r="C11" s="18">
        <f>COUNTIF(Input!F:F,$B11)</f>
        <v>0</v>
      </c>
      <c r="D11" s="18">
        <f>COUNTIF(Input!G:G,$B11)</f>
        <v>0</v>
      </c>
      <c r="E11" s="18">
        <f>COUNTIF(Input!H:H,$B11)</f>
        <v>0</v>
      </c>
      <c r="O11" s="17">
        <f t="shared" si="3"/>
        <v>0</v>
      </c>
      <c r="P11" s="17">
        <f t="shared" si="1"/>
        <v>0</v>
      </c>
      <c r="Q11" s="16" t="e">
        <f t="shared" si="2"/>
        <v>#DIV/0!</v>
      </c>
      <c r="R11" s="16" t="e">
        <f t="shared" si="2"/>
        <v>#DIV/0!</v>
      </c>
      <c r="S11" s="16" t="e">
        <f t="shared" si="2"/>
        <v>#DIV/0!</v>
      </c>
    </row>
    <row r="12" spans="1:19">
      <c r="A12" s="15" t="s">
        <v>11</v>
      </c>
      <c r="B12" s="15"/>
      <c r="C12" s="19">
        <f>SUM(C7:C11)</f>
        <v>0</v>
      </c>
      <c r="D12" s="19">
        <f>SUM(D7:D11)</f>
        <v>0</v>
      </c>
      <c r="E12" s="19">
        <f>SUM(E7:E11)</f>
        <v>0</v>
      </c>
      <c r="O12" s="17" t="str">
        <f>A12</f>
        <v>Totaal</v>
      </c>
      <c r="P12" s="17"/>
      <c r="Q12" s="17"/>
      <c r="R12" s="17"/>
      <c r="S12" s="17"/>
    </row>
    <row r="15" spans="1:19">
      <c r="A15" s="20" t="s">
        <v>37</v>
      </c>
      <c r="B15" s="20"/>
      <c r="O15" s="21" t="s">
        <v>37</v>
      </c>
      <c r="P15" s="21"/>
    </row>
    <row r="17" spans="1:19">
      <c r="A17" s="14" t="str">
        <f>BASIS!A5</f>
        <v>Onvoldoende</v>
      </c>
      <c r="B17" s="14" t="str">
        <f>BASIS!B5</f>
        <v>O</v>
      </c>
      <c r="C17" s="18">
        <f>COUNTIF(Input!I:I,B17)</f>
        <v>0</v>
      </c>
      <c r="O17" s="17" t="str">
        <f t="shared" ref="O17:O21" si="6">A17</f>
        <v>Onvoldoende</v>
      </c>
      <c r="P17" s="17" t="str">
        <f t="shared" ref="P17:P21" si="7">B17</f>
        <v>O</v>
      </c>
      <c r="Q17" s="16" t="e">
        <f>C17/$C$22</f>
        <v>#DIV/0!</v>
      </c>
    </row>
    <row r="18" spans="1:19">
      <c r="A18" s="14" t="str">
        <f>BASIS!A6</f>
        <v>Voldoende</v>
      </c>
      <c r="B18" s="14" t="str">
        <f>BASIS!B6</f>
        <v>V</v>
      </c>
      <c r="C18" s="18">
        <f>COUNTIF(Input!I:I,B18)</f>
        <v>0</v>
      </c>
      <c r="O18" s="17" t="str">
        <f t="shared" si="6"/>
        <v>Voldoende</v>
      </c>
      <c r="P18" s="17" t="str">
        <f t="shared" si="7"/>
        <v>V</v>
      </c>
      <c r="Q18" s="16" t="e">
        <f>C18/$C$22</f>
        <v>#DIV/0!</v>
      </c>
    </row>
    <row r="19" spans="1:19">
      <c r="A19" s="14" t="str">
        <f>BASIS!A7</f>
        <v>Goed</v>
      </c>
      <c r="B19" s="14" t="str">
        <f>BASIS!B7</f>
        <v>G</v>
      </c>
      <c r="C19" s="18">
        <f>COUNTIF(Input!I:I,B19)</f>
        <v>0</v>
      </c>
      <c r="O19" s="17" t="str">
        <f t="shared" ref="O19" si="8">A19</f>
        <v>Goed</v>
      </c>
      <c r="P19" s="17" t="str">
        <f t="shared" ref="P19" si="9">B19</f>
        <v>G</v>
      </c>
      <c r="Q19" s="16" t="e">
        <f>C19/$C$22</f>
        <v>#DIV/0!</v>
      </c>
    </row>
    <row r="20" spans="1:19">
      <c r="A20" s="14" t="str">
        <f>BASIS!A8</f>
        <v>Uitmuntend</v>
      </c>
      <c r="B20" s="14" t="str">
        <f>BASIS!B8</f>
        <v>U</v>
      </c>
      <c r="C20" s="18">
        <f>COUNTIF(Input!I:I,B20)</f>
        <v>0</v>
      </c>
      <c r="O20" s="17" t="str">
        <f t="shared" si="6"/>
        <v>Uitmuntend</v>
      </c>
      <c r="P20" s="17" t="str">
        <f t="shared" si="7"/>
        <v>U</v>
      </c>
      <c r="Q20" s="16" t="e">
        <f>C20/$C$22</f>
        <v>#DIV/0!</v>
      </c>
    </row>
    <row r="21" spans="1:19">
      <c r="A21" s="14">
        <f>BASIS!A9</f>
        <v>0</v>
      </c>
      <c r="B21" s="14">
        <f>BASIS!B9</f>
        <v>0</v>
      </c>
      <c r="C21" s="18">
        <f>COUNTIF(Input!I:I,B21)</f>
        <v>0</v>
      </c>
      <c r="O21" s="17">
        <f t="shared" si="6"/>
        <v>0</v>
      </c>
      <c r="P21" s="17">
        <f t="shared" si="7"/>
        <v>0</v>
      </c>
      <c r="Q21" s="16" t="e">
        <f>C21/$C$22</f>
        <v>#DIV/0!</v>
      </c>
    </row>
    <row r="22" spans="1:19">
      <c r="A22" s="15" t="s">
        <v>11</v>
      </c>
      <c r="B22" s="15"/>
      <c r="C22" s="19">
        <f>SUM(C17:C21)</f>
        <v>0</v>
      </c>
      <c r="O22" s="17" t="str">
        <f>A22</f>
        <v>Totaal</v>
      </c>
      <c r="P22" s="17"/>
      <c r="Q22" s="17"/>
    </row>
    <row r="25" spans="1:19">
      <c r="A25" s="10" t="s">
        <v>38</v>
      </c>
      <c r="O25" s="12" t="s">
        <v>38</v>
      </c>
    </row>
    <row r="27" spans="1:19">
      <c r="A27" s="22"/>
      <c r="B27" s="23"/>
      <c r="C27" s="24" t="str">
        <f>BASIS!A15</f>
        <v>Grenzen bereikt</v>
      </c>
      <c r="D27" s="24" t="str">
        <f>BASIS!B15</f>
        <v>GB</v>
      </c>
      <c r="E27" s="25">
        <f>COUNTIF(Input!J:J,Tabellen!D27)</f>
        <v>0</v>
      </c>
      <c r="O27" s="26"/>
      <c r="P27" s="27"/>
      <c r="Q27" s="28" t="str">
        <f t="shared" ref="Q27:Q30" si="10">C27</f>
        <v>Grenzen bereikt</v>
      </c>
      <c r="R27" s="17" t="str">
        <f t="shared" ref="R27:R30" si="11">D27</f>
        <v>GB</v>
      </c>
      <c r="S27" s="16" t="e">
        <f>E27/$E$31</f>
        <v>#DIV/0!</v>
      </c>
    </row>
    <row r="28" spans="1:19">
      <c r="A28" s="22"/>
      <c r="B28" s="23"/>
      <c r="C28" s="24" t="str">
        <f>BASIS!A16</f>
        <v>Groeimogelijkheden huidig functieniveau</v>
      </c>
      <c r="D28" s="24" t="str">
        <f>BASIS!B16</f>
        <v>HO</v>
      </c>
      <c r="E28" s="25">
        <f>COUNTIF(Input!J:J,Tabellen!D28)</f>
        <v>0</v>
      </c>
      <c r="O28" s="26"/>
      <c r="P28" s="27"/>
      <c r="Q28" s="28" t="str">
        <f t="shared" si="10"/>
        <v>Groeimogelijkheden huidig functieniveau</v>
      </c>
      <c r="R28" s="17" t="str">
        <f t="shared" si="11"/>
        <v>HO</v>
      </c>
      <c r="S28" s="16" t="e">
        <f>E28/$E$31</f>
        <v>#DIV/0!</v>
      </c>
    </row>
    <row r="29" spans="1:19">
      <c r="A29" s="22"/>
      <c r="B29" s="23"/>
      <c r="C29" s="24" t="str">
        <f>BASIS!A17</f>
        <v>Groeimogelijkheden verticaal 1 à 2 jaar</v>
      </c>
      <c r="D29" s="24" t="str">
        <f>BASIS!B17</f>
        <v>VOT</v>
      </c>
      <c r="E29" s="25">
        <f>COUNTIF(Input!J:J,Tabellen!D29)</f>
        <v>0</v>
      </c>
      <c r="O29" s="26"/>
      <c r="P29" s="27"/>
      <c r="Q29" s="28" t="str">
        <f t="shared" si="10"/>
        <v>Groeimogelijkheden verticaal 1 à 2 jaar</v>
      </c>
      <c r="R29" s="17" t="str">
        <f t="shared" si="11"/>
        <v>VOT</v>
      </c>
      <c r="S29" s="16" t="e">
        <f>E29/$E$31</f>
        <v>#DIV/0!</v>
      </c>
    </row>
    <row r="30" spans="1:19">
      <c r="A30" s="22"/>
      <c r="B30" s="23"/>
      <c r="C30" s="24" t="str">
        <f>BASIS!A18</f>
        <v>Groeimogelijkheden verticaal direct</v>
      </c>
      <c r="D30" s="24" t="str">
        <f>BASIS!B18</f>
        <v>VOD</v>
      </c>
      <c r="E30" s="25">
        <f>COUNTIF(Input!J:J,Tabellen!D30)</f>
        <v>0</v>
      </c>
      <c r="O30" s="26"/>
      <c r="P30" s="27"/>
      <c r="Q30" s="28" t="str">
        <f t="shared" si="10"/>
        <v>Groeimogelijkheden verticaal direct</v>
      </c>
      <c r="R30" s="17" t="str">
        <f t="shared" si="11"/>
        <v>VOD</v>
      </c>
      <c r="S30" s="16" t="e">
        <f>E30/$E$31</f>
        <v>#DIV/0!</v>
      </c>
    </row>
    <row r="31" spans="1:19">
      <c r="A31" s="29" t="s">
        <v>11</v>
      </c>
      <c r="B31" s="30"/>
      <c r="C31" s="31"/>
      <c r="E31" s="25">
        <f>SUM(E27:E30)</f>
        <v>0</v>
      </c>
      <c r="O31" s="32" t="s">
        <v>11</v>
      </c>
      <c r="P31" s="33"/>
      <c r="Q31" s="34"/>
      <c r="S31" s="35"/>
    </row>
    <row r="34" spans="1:25">
      <c r="A34" s="10" t="s">
        <v>50</v>
      </c>
      <c r="O34" s="12" t="s">
        <v>50</v>
      </c>
    </row>
    <row r="36" spans="1:25">
      <c r="A36" s="22"/>
      <c r="B36" s="23"/>
      <c r="C36" s="24"/>
      <c r="D36" s="24"/>
      <c r="E36" s="35" t="str">
        <f>BASIS!A31</f>
        <v xml:space="preserve"> &lt;= 20</v>
      </c>
      <c r="F36" s="35" t="str">
        <f>BASIS!A32</f>
        <v>21-30</v>
      </c>
      <c r="G36" s="35" t="str">
        <f>BASIS!A33</f>
        <v>31-40</v>
      </c>
      <c r="H36" s="35" t="str">
        <f>BASIS!A34</f>
        <v>41-50</v>
      </c>
      <c r="I36" s="35" t="str">
        <f>BASIS!A35</f>
        <v>51-60</v>
      </c>
      <c r="J36" s="11" t="str">
        <f>BASIS!A36</f>
        <v>61-67</v>
      </c>
      <c r="K36" s="11" t="str">
        <f>BASIS!A37</f>
        <v xml:space="preserve"> &gt; 68</v>
      </c>
      <c r="O36" s="26"/>
      <c r="P36" s="27"/>
      <c r="Q36" s="36"/>
      <c r="R36" s="36"/>
      <c r="S36" s="36" t="str">
        <f t="shared" ref="S36:Y36" si="12">E36</f>
        <v xml:space="preserve"> &lt;= 20</v>
      </c>
      <c r="T36" s="36" t="str">
        <f t="shared" si="12"/>
        <v>21-30</v>
      </c>
      <c r="U36" s="36" t="str">
        <f t="shared" si="12"/>
        <v>31-40</v>
      </c>
      <c r="V36" s="36" t="str">
        <f t="shared" si="12"/>
        <v>41-50</v>
      </c>
      <c r="W36" s="36" t="str">
        <f t="shared" si="12"/>
        <v>51-60</v>
      </c>
      <c r="X36" s="36" t="str">
        <f t="shared" si="12"/>
        <v>61-67</v>
      </c>
      <c r="Y36" s="36" t="str">
        <f t="shared" si="12"/>
        <v xml:space="preserve"> &gt; 68</v>
      </c>
    </row>
    <row r="37" spans="1:25">
      <c r="A37" s="22"/>
      <c r="B37" s="23"/>
      <c r="C37" s="24" t="str">
        <f>BASIS!A5</f>
        <v>Onvoldoende</v>
      </c>
      <c r="D37" s="24" t="str">
        <f>BASIS!B5</f>
        <v>O</v>
      </c>
      <c r="E37" s="25">
        <f>COUNTIFS(Input!$E:$E,Tabellen!E$36,Input!$I:$I,Tabellen!$D37)</f>
        <v>0</v>
      </c>
      <c r="F37" s="25">
        <f>COUNTIFS(Input!$E:$E,Tabellen!F$36,Input!$I:$I,Tabellen!$D37)</f>
        <v>0</v>
      </c>
      <c r="G37" s="25">
        <f>COUNTIFS(Input!$E:$E,Tabellen!G$36,Input!$I:$I,Tabellen!$D37)</f>
        <v>0</v>
      </c>
      <c r="H37" s="25">
        <f>COUNTIFS(Input!$E:$E,Tabellen!H$36,Input!$I:$I,Tabellen!$D37)</f>
        <v>0</v>
      </c>
      <c r="I37" s="25">
        <f>COUNTIFS(Input!$E:$E,Tabellen!I$36,Input!$I:$I,Tabellen!$D37)</f>
        <v>0</v>
      </c>
      <c r="J37" s="25">
        <f>COUNTIFS(Input!$E:$E,Tabellen!J$36,Input!$I:$I,Tabellen!$D37)</f>
        <v>0</v>
      </c>
      <c r="K37" s="25">
        <f>COUNTIFS(Input!$E:$E,Tabellen!K$36,Input!$I:$I,Tabellen!$D37)</f>
        <v>0</v>
      </c>
      <c r="L37" s="37"/>
      <c r="O37" s="26"/>
      <c r="P37" s="27"/>
      <c r="Q37" s="36" t="str">
        <f>C37</f>
        <v>Onvoldoende</v>
      </c>
      <c r="R37" s="36" t="str">
        <f t="shared" ref="R37:R41" si="13">D37</f>
        <v>O</v>
      </c>
      <c r="S37" s="35" t="e">
        <f t="shared" ref="S37:Y41" si="14">E37/E$42</f>
        <v>#DIV/0!</v>
      </c>
      <c r="T37" s="35" t="e">
        <f t="shared" si="14"/>
        <v>#DIV/0!</v>
      </c>
      <c r="U37" s="35" t="e">
        <f t="shared" si="14"/>
        <v>#DIV/0!</v>
      </c>
      <c r="V37" s="35" t="e">
        <f t="shared" si="14"/>
        <v>#DIV/0!</v>
      </c>
      <c r="W37" s="35" t="e">
        <f t="shared" si="14"/>
        <v>#DIV/0!</v>
      </c>
      <c r="X37" s="35" t="e">
        <f t="shared" si="14"/>
        <v>#DIV/0!</v>
      </c>
      <c r="Y37" s="35" t="e">
        <f t="shared" si="14"/>
        <v>#DIV/0!</v>
      </c>
    </row>
    <row r="38" spans="1:25">
      <c r="A38" s="22"/>
      <c r="B38" s="23"/>
      <c r="C38" s="24" t="str">
        <f>BASIS!A6</f>
        <v>Voldoende</v>
      </c>
      <c r="D38" s="24" t="str">
        <f>BASIS!B6</f>
        <v>V</v>
      </c>
      <c r="E38" s="25">
        <f>COUNTIFS(Input!$E:$E,Tabellen!E$36,Input!$I:$I,Tabellen!$D38)</f>
        <v>0</v>
      </c>
      <c r="F38" s="25">
        <f>COUNTIFS(Input!$E:$E,Tabellen!F$36,Input!$I:$I,Tabellen!$D38)</f>
        <v>0</v>
      </c>
      <c r="G38" s="25">
        <f>COUNTIFS(Input!$E:$E,Tabellen!G$36,Input!$I:$I,Tabellen!$D38)</f>
        <v>0</v>
      </c>
      <c r="H38" s="25">
        <f>COUNTIFS(Input!$E:$E,Tabellen!H$36,Input!$I:$I,Tabellen!$D38)</f>
        <v>0</v>
      </c>
      <c r="I38" s="25">
        <f>COUNTIFS(Input!$E:$E,Tabellen!I$36,Input!$I:$I,Tabellen!$D38)</f>
        <v>0</v>
      </c>
      <c r="J38" s="25">
        <f>COUNTIFS(Input!$E:$E,Tabellen!J$36,Input!$I:$I,Tabellen!$D38)</f>
        <v>0</v>
      </c>
      <c r="K38" s="25">
        <f>COUNTIFS(Input!$E:$E,Tabellen!K$36,Input!$I:$I,Tabellen!$D38)</f>
        <v>0</v>
      </c>
      <c r="L38" s="37"/>
      <c r="O38" s="26"/>
      <c r="P38" s="27"/>
      <c r="Q38" s="36" t="str">
        <f t="shared" ref="Q38:Q41" si="15">C38</f>
        <v>Voldoende</v>
      </c>
      <c r="R38" s="36" t="str">
        <f t="shared" si="13"/>
        <v>V</v>
      </c>
      <c r="S38" s="35" t="e">
        <f t="shared" si="14"/>
        <v>#DIV/0!</v>
      </c>
      <c r="T38" s="35" t="e">
        <f t="shared" si="14"/>
        <v>#DIV/0!</v>
      </c>
      <c r="U38" s="35" t="e">
        <f t="shared" si="14"/>
        <v>#DIV/0!</v>
      </c>
      <c r="V38" s="35" t="e">
        <f t="shared" si="14"/>
        <v>#DIV/0!</v>
      </c>
      <c r="W38" s="35" t="e">
        <f t="shared" si="14"/>
        <v>#DIV/0!</v>
      </c>
      <c r="X38" s="35" t="e">
        <f t="shared" si="14"/>
        <v>#DIV/0!</v>
      </c>
      <c r="Y38" s="35" t="e">
        <f t="shared" si="14"/>
        <v>#DIV/0!</v>
      </c>
    </row>
    <row r="39" spans="1:25">
      <c r="A39" s="22"/>
      <c r="B39" s="23"/>
      <c r="C39" s="24" t="str">
        <f>BASIS!A7</f>
        <v>Goed</v>
      </c>
      <c r="D39" s="24" t="str">
        <f>BASIS!B7</f>
        <v>G</v>
      </c>
      <c r="E39" s="25">
        <f>COUNTIFS(Input!$E:$E,Tabellen!E$36,Input!$I:$I,Tabellen!$D39)</f>
        <v>0</v>
      </c>
      <c r="F39" s="25">
        <f>COUNTIFS(Input!$E:$E,Tabellen!F$36,Input!$I:$I,Tabellen!$D39)</f>
        <v>0</v>
      </c>
      <c r="G39" s="25">
        <f>COUNTIFS(Input!$E:$E,Tabellen!G$36,Input!$I:$I,Tabellen!$D39)</f>
        <v>0</v>
      </c>
      <c r="H39" s="25">
        <f>COUNTIFS(Input!$E:$E,Tabellen!H$36,Input!$I:$I,Tabellen!$D39)</f>
        <v>0</v>
      </c>
      <c r="I39" s="25">
        <f>COUNTIFS(Input!$E:$E,Tabellen!I$36,Input!$I:$I,Tabellen!$D39)</f>
        <v>0</v>
      </c>
      <c r="J39" s="25">
        <f>COUNTIFS(Input!$E:$E,Tabellen!J$36,Input!$I:$I,Tabellen!$D39)</f>
        <v>0</v>
      </c>
      <c r="K39" s="25">
        <f>COUNTIFS(Input!$E:$E,Tabellen!K$36,Input!$I:$I,Tabellen!$D39)</f>
        <v>0</v>
      </c>
      <c r="L39" s="37"/>
      <c r="O39" s="26"/>
      <c r="P39" s="27"/>
      <c r="Q39" s="36" t="str">
        <f t="shared" ref="Q39" si="16">C39</f>
        <v>Goed</v>
      </c>
      <c r="R39" s="36" t="str">
        <f t="shared" ref="R39" si="17">D39</f>
        <v>G</v>
      </c>
      <c r="S39" s="35" t="e">
        <f t="shared" si="14"/>
        <v>#DIV/0!</v>
      </c>
      <c r="T39" s="35" t="e">
        <f t="shared" si="14"/>
        <v>#DIV/0!</v>
      </c>
      <c r="U39" s="35" t="e">
        <f t="shared" si="14"/>
        <v>#DIV/0!</v>
      </c>
      <c r="V39" s="35" t="e">
        <f t="shared" si="14"/>
        <v>#DIV/0!</v>
      </c>
      <c r="W39" s="35" t="e">
        <f t="shared" si="14"/>
        <v>#DIV/0!</v>
      </c>
      <c r="X39" s="35" t="e">
        <f t="shared" si="14"/>
        <v>#DIV/0!</v>
      </c>
      <c r="Y39" s="35" t="e">
        <f t="shared" si="14"/>
        <v>#DIV/0!</v>
      </c>
    </row>
    <row r="40" spans="1:25">
      <c r="A40" s="22"/>
      <c r="B40" s="23"/>
      <c r="C40" s="24" t="str">
        <f>BASIS!A8</f>
        <v>Uitmuntend</v>
      </c>
      <c r="D40" s="24" t="str">
        <f>BASIS!B8</f>
        <v>U</v>
      </c>
      <c r="E40" s="25">
        <f>COUNTIFS(Input!$E:$E,Tabellen!E$36,Input!$I:$I,Tabellen!$D40)</f>
        <v>0</v>
      </c>
      <c r="F40" s="25">
        <f>COUNTIFS(Input!$E:$E,Tabellen!F$36,Input!$I:$I,Tabellen!$D40)</f>
        <v>0</v>
      </c>
      <c r="G40" s="25">
        <f>COUNTIFS(Input!$E:$E,Tabellen!G$36,Input!$I:$I,Tabellen!$D40)</f>
        <v>0</v>
      </c>
      <c r="H40" s="25">
        <f>COUNTIFS(Input!$E:$E,Tabellen!H$36,Input!$I:$I,Tabellen!$D40)</f>
        <v>0</v>
      </c>
      <c r="I40" s="25">
        <f>COUNTIFS(Input!$E:$E,Tabellen!I$36,Input!$I:$I,Tabellen!$D40)</f>
        <v>0</v>
      </c>
      <c r="J40" s="25">
        <f>COUNTIFS(Input!$E:$E,Tabellen!J$36,Input!$I:$I,Tabellen!$D40)</f>
        <v>0</v>
      </c>
      <c r="K40" s="25">
        <f>COUNTIFS(Input!$E:$E,Tabellen!K$36,Input!$I:$I,Tabellen!$D40)</f>
        <v>0</v>
      </c>
      <c r="L40" s="37"/>
      <c r="O40" s="26"/>
      <c r="P40" s="27"/>
      <c r="Q40" s="36" t="str">
        <f t="shared" si="15"/>
        <v>Uitmuntend</v>
      </c>
      <c r="R40" s="36" t="str">
        <f t="shared" si="13"/>
        <v>U</v>
      </c>
      <c r="S40" s="35" t="e">
        <f t="shared" si="14"/>
        <v>#DIV/0!</v>
      </c>
      <c r="T40" s="35" t="e">
        <f t="shared" si="14"/>
        <v>#DIV/0!</v>
      </c>
      <c r="U40" s="35" t="e">
        <f t="shared" si="14"/>
        <v>#DIV/0!</v>
      </c>
      <c r="V40" s="35" t="e">
        <f t="shared" si="14"/>
        <v>#DIV/0!</v>
      </c>
      <c r="W40" s="35" t="e">
        <f t="shared" si="14"/>
        <v>#DIV/0!</v>
      </c>
      <c r="X40" s="35" t="e">
        <f t="shared" si="14"/>
        <v>#DIV/0!</v>
      </c>
      <c r="Y40" s="35" t="e">
        <f t="shared" si="14"/>
        <v>#DIV/0!</v>
      </c>
    </row>
    <row r="41" spans="1:25">
      <c r="A41" s="29"/>
      <c r="B41" s="30"/>
      <c r="C41" s="24">
        <f>BASIS!A9</f>
        <v>0</v>
      </c>
      <c r="D41" s="24">
        <f>BASIS!B9</f>
        <v>0</v>
      </c>
      <c r="E41" s="25">
        <f>COUNTIFS(Input!$E:$E,Tabellen!E$36,Input!$I:$I,Tabellen!$D41)</f>
        <v>0</v>
      </c>
      <c r="F41" s="25">
        <f>COUNTIFS(Input!$E:$E,Tabellen!F$36,Input!$I:$I,Tabellen!$D41)</f>
        <v>0</v>
      </c>
      <c r="G41" s="25">
        <f>COUNTIFS(Input!$E:$E,Tabellen!G$36,Input!$I:$I,Tabellen!$D41)</f>
        <v>0</v>
      </c>
      <c r="H41" s="25">
        <f>COUNTIFS(Input!$E:$E,Tabellen!H$36,Input!$I:$I,Tabellen!$D41)</f>
        <v>0</v>
      </c>
      <c r="I41" s="25">
        <f>COUNTIFS(Input!$E:$E,Tabellen!I$36,Input!$I:$I,Tabellen!$D41)</f>
        <v>0</v>
      </c>
      <c r="J41" s="25">
        <f>COUNTIFS(Input!$E:$E,Tabellen!J$36,Input!$I:$I,Tabellen!$D41)</f>
        <v>0</v>
      </c>
      <c r="K41" s="25">
        <f>COUNTIFS(Input!$E:$E,Tabellen!K$36,Input!$I:$I,Tabellen!$D41)</f>
        <v>0</v>
      </c>
      <c r="L41" s="37"/>
      <c r="O41" s="32"/>
      <c r="P41" s="33"/>
      <c r="Q41" s="36">
        <f t="shared" si="15"/>
        <v>0</v>
      </c>
      <c r="R41" s="36">
        <f t="shared" si="13"/>
        <v>0</v>
      </c>
      <c r="S41" s="35" t="e">
        <f t="shared" si="14"/>
        <v>#DIV/0!</v>
      </c>
      <c r="T41" s="35" t="e">
        <f t="shared" si="14"/>
        <v>#DIV/0!</v>
      </c>
      <c r="U41" s="35" t="e">
        <f t="shared" si="14"/>
        <v>#DIV/0!</v>
      </c>
      <c r="V41" s="35" t="e">
        <f t="shared" si="14"/>
        <v>#DIV/0!</v>
      </c>
      <c r="W41" s="35" t="e">
        <f t="shared" si="14"/>
        <v>#DIV/0!</v>
      </c>
      <c r="X41" s="35" t="e">
        <f t="shared" si="14"/>
        <v>#DIV/0!</v>
      </c>
      <c r="Y41" s="35" t="e">
        <f t="shared" si="14"/>
        <v>#DIV/0!</v>
      </c>
    </row>
    <row r="42" spans="1:25">
      <c r="E42" s="37">
        <f t="shared" ref="E42:K42" si="18">SUM(E37:E41)</f>
        <v>0</v>
      </c>
      <c r="F42" s="37">
        <f t="shared" si="18"/>
        <v>0</v>
      </c>
      <c r="G42" s="37">
        <f t="shared" si="18"/>
        <v>0</v>
      </c>
      <c r="H42" s="37">
        <f t="shared" si="18"/>
        <v>0</v>
      </c>
      <c r="I42" s="37">
        <f t="shared" si="18"/>
        <v>0</v>
      </c>
      <c r="J42" s="37">
        <f t="shared" si="18"/>
        <v>0</v>
      </c>
      <c r="K42" s="37">
        <f t="shared" si="18"/>
        <v>0</v>
      </c>
      <c r="L42" s="37"/>
    </row>
    <row r="44" spans="1:25">
      <c r="A44" s="10" t="s">
        <v>49</v>
      </c>
      <c r="O44" s="12" t="s">
        <v>49</v>
      </c>
    </row>
    <row r="46" spans="1:25">
      <c r="A46" s="22"/>
      <c r="B46" s="23"/>
      <c r="C46" s="24"/>
      <c r="E46" s="38" t="str">
        <f>BASIS!A31</f>
        <v xml:space="preserve"> &lt;= 20</v>
      </c>
      <c r="F46" s="38" t="str">
        <f>BASIS!A32</f>
        <v>21-30</v>
      </c>
      <c r="G46" s="38" t="str">
        <f>BASIS!A33</f>
        <v>31-40</v>
      </c>
      <c r="H46" s="38" t="str">
        <f>BASIS!A34</f>
        <v>41-50</v>
      </c>
      <c r="I46" s="38" t="str">
        <f>BASIS!A35</f>
        <v>51-60</v>
      </c>
      <c r="J46" s="38" t="str">
        <f>BASIS!A36</f>
        <v>61-67</v>
      </c>
      <c r="K46" s="38" t="str">
        <f>BASIS!A37</f>
        <v xml:space="preserve"> &gt; 68</v>
      </c>
      <c r="O46" s="26"/>
      <c r="P46" s="27"/>
      <c r="Q46" s="36"/>
      <c r="S46" s="35" t="str">
        <f>E46</f>
        <v xml:space="preserve"> &lt;= 20</v>
      </c>
      <c r="T46" s="35" t="str">
        <f t="shared" ref="T46:Y46" si="19">F46</f>
        <v>21-30</v>
      </c>
      <c r="U46" s="35" t="str">
        <f t="shared" si="19"/>
        <v>31-40</v>
      </c>
      <c r="V46" s="35" t="str">
        <f t="shared" si="19"/>
        <v>41-50</v>
      </c>
      <c r="W46" s="35" t="str">
        <f t="shared" si="19"/>
        <v>51-60</v>
      </c>
      <c r="X46" s="35" t="str">
        <f t="shared" si="19"/>
        <v>61-67</v>
      </c>
      <c r="Y46" s="35" t="str">
        <f t="shared" si="19"/>
        <v xml:space="preserve"> &gt; 68</v>
      </c>
    </row>
    <row r="47" spans="1:25">
      <c r="A47" s="22"/>
      <c r="B47" s="23"/>
      <c r="C47" s="346" t="str">
        <f>BASIS!A15</f>
        <v>Grenzen bereikt</v>
      </c>
      <c r="D47" s="11" t="str">
        <f>BASIS!B15</f>
        <v>GB</v>
      </c>
      <c r="E47" s="25">
        <f>COUNTIFS(Input!$E:$E,Tabellen!E$46,Input!$J:$J,Tabellen!$D47)</f>
        <v>0</v>
      </c>
      <c r="F47" s="25">
        <f>COUNTIFS(Input!$E:$E,Tabellen!F$46,Input!$J:$J,Tabellen!$D47)</f>
        <v>0</v>
      </c>
      <c r="G47" s="25">
        <f>COUNTIFS(Input!$E:$E,Tabellen!G$46,Input!$J:$J,Tabellen!$D47)</f>
        <v>0</v>
      </c>
      <c r="H47" s="25">
        <f>COUNTIFS(Input!$E:$E,Tabellen!H$46,Input!$J:$J,Tabellen!$D47)</f>
        <v>0</v>
      </c>
      <c r="I47" s="25">
        <f>COUNTIFS(Input!$E:$E,Tabellen!I$46,Input!$J:$J,Tabellen!$D47)</f>
        <v>0</v>
      </c>
      <c r="J47" s="25">
        <f>COUNTIFS(Input!$E:$E,Tabellen!J$46,Input!$J:$J,Tabellen!$D47)</f>
        <v>0</v>
      </c>
      <c r="K47" s="25">
        <f>COUNTIFS(Input!$E:$E,Tabellen!K$46,Input!$J:$J,Tabellen!$D47)</f>
        <v>0</v>
      </c>
      <c r="O47" s="26"/>
      <c r="P47" s="27"/>
      <c r="Q47" s="39" t="str">
        <f t="shared" ref="Q47:Q50" si="20">C47</f>
        <v>Grenzen bereikt</v>
      </c>
      <c r="R47" s="35" t="str">
        <f t="shared" ref="R47:R50" si="21">D47</f>
        <v>GB</v>
      </c>
      <c r="S47" s="35" t="e">
        <f>E47/E$51</f>
        <v>#DIV/0!</v>
      </c>
      <c r="T47" s="35" t="e">
        <f t="shared" ref="T47:T50" si="22">F47/F$51</f>
        <v>#DIV/0!</v>
      </c>
      <c r="U47" s="35" t="e">
        <f t="shared" ref="U47:U50" si="23">G47/G$51</f>
        <v>#DIV/0!</v>
      </c>
      <c r="V47" s="35" t="e">
        <f t="shared" ref="V47:V50" si="24">H47/H$51</f>
        <v>#DIV/0!</v>
      </c>
      <c r="W47" s="35" t="e">
        <f t="shared" ref="W47:W50" si="25">I47/I$51</f>
        <v>#DIV/0!</v>
      </c>
      <c r="X47" s="35" t="e">
        <f t="shared" ref="X47:X50" si="26">J47/J$51</f>
        <v>#DIV/0!</v>
      </c>
      <c r="Y47" s="35" t="e">
        <f t="shared" ref="Y47:Y50" si="27">K47/K$51</f>
        <v>#DIV/0!</v>
      </c>
    </row>
    <row r="48" spans="1:25">
      <c r="A48" s="22"/>
      <c r="B48" s="23"/>
      <c r="C48" s="346" t="str">
        <f>BASIS!A16</f>
        <v>Groeimogelijkheden huidig functieniveau</v>
      </c>
      <c r="D48" s="11" t="str">
        <f>BASIS!B16</f>
        <v>HO</v>
      </c>
      <c r="E48" s="25">
        <f>COUNTIFS(Input!$E:$E,Tabellen!E$46,Input!$J:$J,Tabellen!$D48)</f>
        <v>0</v>
      </c>
      <c r="F48" s="25">
        <f>COUNTIFS(Input!$E:$E,Tabellen!F$46,Input!$J:$J,Tabellen!$D48)</f>
        <v>0</v>
      </c>
      <c r="G48" s="25">
        <f>COUNTIFS(Input!$E:$E,Tabellen!G$46,Input!$J:$J,Tabellen!$D48)</f>
        <v>0</v>
      </c>
      <c r="H48" s="25">
        <f>COUNTIFS(Input!$E:$E,Tabellen!H$46,Input!$J:$J,Tabellen!$D48)</f>
        <v>0</v>
      </c>
      <c r="I48" s="25">
        <f>COUNTIFS(Input!$E:$E,Tabellen!I$46,Input!$J:$J,Tabellen!$D48)</f>
        <v>0</v>
      </c>
      <c r="J48" s="25">
        <f>COUNTIFS(Input!$E:$E,Tabellen!J$46,Input!$J:$J,Tabellen!$D48)</f>
        <v>0</v>
      </c>
      <c r="K48" s="25">
        <f>COUNTIFS(Input!$E:$E,Tabellen!K$46,Input!$J:$J,Tabellen!$D48)</f>
        <v>0</v>
      </c>
      <c r="O48" s="26"/>
      <c r="P48" s="27"/>
      <c r="Q48" s="39" t="str">
        <f t="shared" si="20"/>
        <v>Groeimogelijkheden huidig functieniveau</v>
      </c>
      <c r="R48" s="35" t="str">
        <f t="shared" si="21"/>
        <v>HO</v>
      </c>
      <c r="S48" s="35" t="e">
        <f t="shared" ref="S48:S50" si="28">E48/E$51</f>
        <v>#DIV/0!</v>
      </c>
      <c r="T48" s="35" t="e">
        <f t="shared" si="22"/>
        <v>#DIV/0!</v>
      </c>
      <c r="U48" s="35" t="e">
        <f t="shared" si="23"/>
        <v>#DIV/0!</v>
      </c>
      <c r="V48" s="35" t="e">
        <f t="shared" si="24"/>
        <v>#DIV/0!</v>
      </c>
      <c r="W48" s="35" t="e">
        <f t="shared" si="25"/>
        <v>#DIV/0!</v>
      </c>
      <c r="X48" s="35" t="e">
        <f t="shared" si="26"/>
        <v>#DIV/0!</v>
      </c>
      <c r="Y48" s="35" t="e">
        <f t="shared" si="27"/>
        <v>#DIV/0!</v>
      </c>
    </row>
    <row r="49" spans="1:25">
      <c r="A49" s="22"/>
      <c r="B49" s="23"/>
      <c r="C49" s="346" t="str">
        <f>BASIS!A17</f>
        <v>Groeimogelijkheden verticaal 1 à 2 jaar</v>
      </c>
      <c r="D49" s="11" t="str">
        <f>BASIS!B17</f>
        <v>VOT</v>
      </c>
      <c r="E49" s="25">
        <f>COUNTIFS(Input!$E:$E,Tabellen!E$46,Input!$J:$J,Tabellen!$D49)</f>
        <v>0</v>
      </c>
      <c r="F49" s="25">
        <f>COUNTIFS(Input!$E:$E,Tabellen!F$46,Input!$J:$J,Tabellen!$D49)</f>
        <v>0</v>
      </c>
      <c r="G49" s="25">
        <f>COUNTIFS(Input!$E:$E,Tabellen!G$46,Input!$J:$J,Tabellen!$D49)</f>
        <v>0</v>
      </c>
      <c r="H49" s="25">
        <f>COUNTIFS(Input!$E:$E,Tabellen!H$46,Input!$J:$J,Tabellen!$D49)</f>
        <v>0</v>
      </c>
      <c r="I49" s="25">
        <f>COUNTIFS(Input!$E:$E,Tabellen!I$46,Input!$J:$J,Tabellen!$D49)</f>
        <v>0</v>
      </c>
      <c r="J49" s="25">
        <f>COUNTIFS(Input!$E:$E,Tabellen!J$46,Input!$J:$J,Tabellen!$D49)</f>
        <v>0</v>
      </c>
      <c r="K49" s="25">
        <f>COUNTIFS(Input!$E:$E,Tabellen!K$46,Input!$J:$J,Tabellen!$D49)</f>
        <v>0</v>
      </c>
      <c r="O49" s="26"/>
      <c r="P49" s="27"/>
      <c r="Q49" s="39" t="str">
        <f t="shared" si="20"/>
        <v>Groeimogelijkheden verticaal 1 à 2 jaar</v>
      </c>
      <c r="R49" s="35" t="str">
        <f t="shared" si="21"/>
        <v>VOT</v>
      </c>
      <c r="S49" s="35" t="e">
        <f t="shared" si="28"/>
        <v>#DIV/0!</v>
      </c>
      <c r="T49" s="35" t="e">
        <f t="shared" si="22"/>
        <v>#DIV/0!</v>
      </c>
      <c r="U49" s="35" t="e">
        <f t="shared" si="23"/>
        <v>#DIV/0!</v>
      </c>
      <c r="V49" s="35" t="e">
        <f t="shared" si="24"/>
        <v>#DIV/0!</v>
      </c>
      <c r="W49" s="35" t="e">
        <f t="shared" si="25"/>
        <v>#DIV/0!</v>
      </c>
      <c r="X49" s="35" t="e">
        <f t="shared" si="26"/>
        <v>#DIV/0!</v>
      </c>
      <c r="Y49" s="35" t="e">
        <f t="shared" si="27"/>
        <v>#DIV/0!</v>
      </c>
    </row>
    <row r="50" spans="1:25">
      <c r="A50" s="29"/>
      <c r="B50" s="30"/>
      <c r="C50" s="346" t="str">
        <f>BASIS!A18</f>
        <v>Groeimogelijkheden verticaal direct</v>
      </c>
      <c r="D50" s="11" t="str">
        <f>BASIS!B18</f>
        <v>VOD</v>
      </c>
      <c r="E50" s="25">
        <f>COUNTIFS(Input!$E:$E,Tabellen!E$46,Input!$J:$J,Tabellen!$D50)</f>
        <v>0</v>
      </c>
      <c r="F50" s="25">
        <f>COUNTIFS(Input!$E:$E,Tabellen!F$46,Input!$J:$J,Tabellen!$D50)</f>
        <v>0</v>
      </c>
      <c r="G50" s="25">
        <f>COUNTIFS(Input!$E:$E,Tabellen!G$46,Input!$J:$J,Tabellen!$D50)</f>
        <v>0</v>
      </c>
      <c r="H50" s="25">
        <f>COUNTIFS(Input!$E:$E,Tabellen!H$46,Input!$J:$J,Tabellen!$D50)</f>
        <v>0</v>
      </c>
      <c r="I50" s="25">
        <f>COUNTIFS(Input!$E:$E,Tabellen!I$46,Input!$J:$J,Tabellen!$D50)</f>
        <v>0</v>
      </c>
      <c r="J50" s="25">
        <f>COUNTIFS(Input!$E:$E,Tabellen!J$46,Input!$J:$J,Tabellen!$D50)</f>
        <v>0</v>
      </c>
      <c r="K50" s="25">
        <f>COUNTIFS(Input!$E:$E,Tabellen!K$46,Input!$J:$J,Tabellen!$D50)</f>
        <v>0</v>
      </c>
      <c r="O50" s="32"/>
      <c r="P50" s="33"/>
      <c r="Q50" s="39" t="str">
        <f t="shared" si="20"/>
        <v>Groeimogelijkheden verticaal direct</v>
      </c>
      <c r="R50" s="35" t="str">
        <f t="shared" si="21"/>
        <v>VOD</v>
      </c>
      <c r="S50" s="35" t="e">
        <f t="shared" si="28"/>
        <v>#DIV/0!</v>
      </c>
      <c r="T50" s="35" t="e">
        <f t="shared" si="22"/>
        <v>#DIV/0!</v>
      </c>
      <c r="U50" s="35" t="e">
        <f t="shared" si="23"/>
        <v>#DIV/0!</v>
      </c>
      <c r="V50" s="35" t="e">
        <f t="shared" si="24"/>
        <v>#DIV/0!</v>
      </c>
      <c r="W50" s="35" t="e">
        <f t="shared" si="25"/>
        <v>#DIV/0!</v>
      </c>
      <c r="X50" s="35" t="e">
        <f t="shared" si="26"/>
        <v>#DIV/0!</v>
      </c>
      <c r="Y50" s="35" t="e">
        <f t="shared" si="27"/>
        <v>#DIV/0!</v>
      </c>
    </row>
    <row r="51" spans="1:25">
      <c r="E51" s="37">
        <f t="shared" ref="E51:K51" si="29">SUM(E47:E50)</f>
        <v>0</v>
      </c>
      <c r="F51" s="37">
        <f t="shared" si="29"/>
        <v>0</v>
      </c>
      <c r="G51" s="37">
        <f t="shared" si="29"/>
        <v>0</v>
      </c>
      <c r="H51" s="37">
        <f t="shared" si="29"/>
        <v>0</v>
      </c>
      <c r="I51" s="37">
        <f t="shared" si="29"/>
        <v>0</v>
      </c>
      <c r="J51" s="37">
        <f t="shared" si="29"/>
        <v>0</v>
      </c>
      <c r="K51" s="37">
        <f t="shared" si="2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8</vt:i4>
      </vt:variant>
    </vt:vector>
  </HeadingPairs>
  <TitlesOfParts>
    <vt:vector size="8" baseType="lpstr">
      <vt:lpstr>Input</vt:lpstr>
      <vt:lpstr>HR3Pmatrix</vt:lpstr>
      <vt:lpstr>Kwadranten1</vt:lpstr>
      <vt:lpstr>Kwadranten2</vt:lpstr>
      <vt:lpstr>Kwantitatief</vt:lpstr>
      <vt:lpstr>Team analyse</vt:lpstr>
      <vt:lpstr>Grafisch</vt:lpstr>
      <vt:lpstr>BASIS</vt:lpstr>
    </vt:vector>
  </TitlesOfParts>
  <Company>Laurentius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permers</dc:creator>
  <cp:lastModifiedBy>Kim Portegies</cp:lastModifiedBy>
  <cp:lastPrinted>2017-03-08T09:40:31Z</cp:lastPrinted>
  <dcterms:created xsi:type="dcterms:W3CDTF">2014-06-13T09:08:22Z</dcterms:created>
  <dcterms:modified xsi:type="dcterms:W3CDTF">2020-10-08T08:09:31Z</dcterms:modified>
</cp:coreProperties>
</file>